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48D6B1CF-07D0-4B7E-B6E2-B9682EED84BD}" xr6:coauthVersionLast="47" xr6:coauthVersionMax="47" xr10:uidLastSave="{00000000-0000-0000-0000-000000000000}"/>
  <bookViews>
    <workbookView xWindow="-120" yWindow="-120" windowWidth="29040" windowHeight="15840" tabRatio="758"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externalReferences>
    <externalReference r:id="rId14"/>
  </externalReference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6" l="1"/>
  <c r="C4" i="16"/>
  <c r="C5" i="16"/>
  <c r="C6" i="16"/>
  <c r="C7" i="16"/>
  <c r="C8" i="16"/>
  <c r="C9" i="16"/>
  <c r="C10" i="16"/>
  <c r="C11" i="16"/>
  <c r="C12" i="16"/>
  <c r="C13" i="16"/>
  <c r="C14" i="16"/>
  <c r="C17" i="16"/>
  <c r="C18" i="16"/>
  <c r="C19" i="16"/>
  <c r="C20" i="16"/>
  <c r="C21" i="16"/>
  <c r="C22" i="16"/>
  <c r="C23" i="16"/>
  <c r="C24" i="16"/>
  <c r="C25" i="16"/>
  <c r="C26" i="16"/>
  <c r="C27" i="16"/>
  <c r="B3" i="16"/>
  <c r="B4" i="16"/>
  <c r="F4" i="16"/>
  <c r="G4" i="16"/>
  <c r="H4" i="16"/>
  <c r="I4" i="16"/>
  <c r="J4" i="16"/>
  <c r="K4" i="16"/>
  <c r="B5" i="16"/>
  <c r="F5" i="16"/>
  <c r="G5" i="16"/>
  <c r="H5" i="16"/>
  <c r="I5" i="16"/>
  <c r="J5" i="16"/>
  <c r="K5" i="16"/>
  <c r="B6" i="16"/>
  <c r="F6" i="16"/>
  <c r="G6" i="16"/>
  <c r="H6" i="16"/>
  <c r="I6" i="16"/>
  <c r="J6" i="16"/>
  <c r="K6" i="16"/>
  <c r="B7" i="16"/>
  <c r="F7" i="16"/>
  <c r="G7" i="16"/>
  <c r="H7" i="16"/>
  <c r="I7" i="16"/>
  <c r="J7" i="16"/>
  <c r="K7" i="16"/>
  <c r="B8" i="16"/>
  <c r="F8" i="16"/>
  <c r="G8" i="16"/>
  <c r="H8" i="16"/>
  <c r="I8" i="16"/>
  <c r="J8" i="16"/>
  <c r="K8" i="16"/>
  <c r="B9" i="16"/>
  <c r="F9" i="16"/>
  <c r="G9" i="16"/>
  <c r="H9" i="16"/>
  <c r="I9" i="16"/>
  <c r="J9" i="16"/>
  <c r="K9" i="16"/>
  <c r="B10" i="16"/>
  <c r="F10" i="16"/>
  <c r="G10" i="16"/>
  <c r="H10" i="16"/>
  <c r="I10" i="16"/>
  <c r="J10" i="16"/>
  <c r="K10" i="16"/>
  <c r="B11" i="16"/>
  <c r="F11" i="16"/>
  <c r="G11" i="16"/>
  <c r="H11" i="16"/>
  <c r="I11" i="16"/>
  <c r="J11" i="16"/>
  <c r="K11" i="16"/>
  <c r="B12" i="16"/>
  <c r="F12" i="16"/>
  <c r="G12" i="16"/>
  <c r="H12" i="16"/>
  <c r="I12" i="16"/>
  <c r="J12" i="16"/>
  <c r="K12" i="16"/>
  <c r="B13" i="16"/>
  <c r="F13" i="16"/>
  <c r="G13" i="16"/>
  <c r="H13" i="16"/>
  <c r="I13" i="16"/>
  <c r="J13" i="16"/>
  <c r="K13" i="16"/>
  <c r="B14" i="16"/>
  <c r="F14" i="16"/>
  <c r="G14" i="16"/>
  <c r="H14" i="16"/>
  <c r="I14" i="16"/>
  <c r="J14" i="16"/>
  <c r="K14" i="16"/>
  <c r="F15" i="16"/>
  <c r="G15" i="16"/>
  <c r="H15" i="16"/>
  <c r="I15" i="16"/>
  <c r="J15" i="16"/>
  <c r="K15" i="16"/>
  <c r="F16" i="16"/>
  <c r="G16" i="16"/>
  <c r="H16" i="16"/>
  <c r="I16" i="16"/>
  <c r="J16" i="16"/>
  <c r="K16" i="16"/>
  <c r="B17" i="16"/>
  <c r="F17" i="16"/>
  <c r="G17" i="16"/>
  <c r="H17" i="16"/>
  <c r="I17" i="16"/>
  <c r="J17" i="16"/>
  <c r="K17" i="16"/>
  <c r="B18" i="16"/>
  <c r="F18" i="16"/>
  <c r="G18" i="16"/>
  <c r="H18" i="16"/>
  <c r="I18" i="16"/>
  <c r="J18" i="16"/>
  <c r="K18" i="16"/>
  <c r="B19" i="16"/>
  <c r="F19" i="16"/>
  <c r="G19" i="16"/>
  <c r="H19" i="16"/>
  <c r="I19" i="16"/>
  <c r="J19" i="16"/>
  <c r="K19" i="16"/>
  <c r="B20" i="16"/>
  <c r="F20" i="16"/>
  <c r="G20" i="16"/>
  <c r="H20" i="16"/>
  <c r="I20" i="16"/>
  <c r="J20" i="16"/>
  <c r="K20" i="16"/>
  <c r="B21" i="16"/>
  <c r="F21" i="16"/>
  <c r="G21" i="16"/>
  <c r="H21" i="16"/>
  <c r="I21" i="16"/>
  <c r="J21" i="16"/>
  <c r="K21" i="16"/>
  <c r="B22" i="16"/>
  <c r="F22" i="16"/>
  <c r="G22" i="16"/>
  <c r="H22" i="16"/>
  <c r="I22" i="16"/>
  <c r="J22" i="16"/>
  <c r="K22" i="16"/>
  <c r="B23" i="16"/>
  <c r="F23" i="16"/>
  <c r="G23" i="16"/>
  <c r="H23" i="16"/>
  <c r="I23" i="16"/>
  <c r="J23" i="16"/>
  <c r="K23" i="16"/>
  <c r="B24" i="16"/>
  <c r="F24" i="16"/>
  <c r="G24" i="16"/>
  <c r="H24" i="16"/>
  <c r="I24" i="16"/>
  <c r="J24" i="16"/>
  <c r="K24" i="16"/>
  <c r="B25" i="16"/>
  <c r="F25" i="16"/>
  <c r="G25" i="16"/>
  <c r="H25" i="16"/>
  <c r="I25" i="16"/>
  <c r="J25" i="16"/>
  <c r="K25" i="16"/>
  <c r="B26" i="16"/>
  <c r="F26" i="16"/>
  <c r="G26" i="16"/>
  <c r="H26" i="16"/>
  <c r="I26" i="16"/>
  <c r="J26" i="16"/>
  <c r="K26" i="16"/>
  <c r="B27" i="16"/>
  <c r="F27" i="16"/>
  <c r="G27" i="16"/>
  <c r="H27" i="16"/>
  <c r="I27" i="16"/>
  <c r="J27" i="16"/>
  <c r="K27" i="16"/>
  <c r="F28" i="16"/>
  <c r="G28" i="16"/>
  <c r="H28" i="16"/>
  <c r="I28" i="16"/>
  <c r="J28" i="16"/>
  <c r="K28" i="16"/>
  <c r="F29" i="16"/>
  <c r="G29" i="16"/>
  <c r="H29" i="16"/>
  <c r="I29" i="16"/>
  <c r="J29" i="16"/>
  <c r="K29" i="16"/>
  <c r="F30" i="16"/>
  <c r="G30" i="16"/>
  <c r="H30" i="16"/>
  <c r="I30" i="16"/>
  <c r="J30" i="16"/>
  <c r="K30" i="16"/>
  <c r="F31" i="16"/>
  <c r="G31" i="16"/>
  <c r="H31" i="16"/>
  <c r="I31" i="16"/>
  <c r="J31" i="16"/>
  <c r="K31" i="16"/>
  <c r="F32" i="16"/>
  <c r="G32" i="16"/>
  <c r="H32" i="16"/>
  <c r="I32" i="16"/>
  <c r="J32" i="16"/>
  <c r="K32" i="16"/>
  <c r="F33" i="16"/>
  <c r="G33" i="16"/>
  <c r="H33" i="16"/>
  <c r="I33" i="16"/>
  <c r="J33" i="16"/>
  <c r="K33" i="16"/>
  <c r="F34" i="16"/>
  <c r="G34" i="16"/>
  <c r="H34" i="16"/>
  <c r="I34" i="16"/>
  <c r="J34" i="16"/>
  <c r="K34" i="16"/>
  <c r="F35" i="16"/>
  <c r="G35" i="16"/>
  <c r="H35" i="16"/>
  <c r="I35" i="16"/>
  <c r="J35" i="16"/>
  <c r="K35" i="16"/>
  <c r="F36" i="16"/>
  <c r="G36" i="16"/>
  <c r="H36" i="16"/>
  <c r="I36" i="16"/>
  <c r="J36" i="16"/>
  <c r="K36" i="16"/>
  <c r="F37" i="16"/>
  <c r="G37" i="16"/>
  <c r="H37" i="16"/>
  <c r="I37" i="16"/>
  <c r="J37" i="16"/>
  <c r="K37" i="16"/>
  <c r="F38" i="16"/>
  <c r="G38" i="16"/>
  <c r="H38" i="16"/>
  <c r="I38" i="16"/>
  <c r="J38" i="16"/>
  <c r="K38" i="16"/>
  <c r="F39" i="16"/>
  <c r="G39" i="16"/>
  <c r="H39" i="16"/>
  <c r="I39" i="16"/>
  <c r="J39" i="16"/>
  <c r="K39" i="16"/>
  <c r="F40" i="16"/>
  <c r="G40" i="16"/>
  <c r="H40" i="16"/>
  <c r="I40" i="16"/>
  <c r="J40" i="16"/>
  <c r="K40" i="16"/>
  <c r="F41" i="16"/>
  <c r="G41" i="16"/>
  <c r="H41" i="16"/>
  <c r="I41" i="16"/>
  <c r="J41" i="16"/>
  <c r="K41" i="16"/>
  <c r="F42" i="16"/>
  <c r="G42" i="16"/>
  <c r="H42" i="16"/>
  <c r="I42" i="16"/>
  <c r="J42" i="16"/>
  <c r="K42" i="16"/>
  <c r="F43" i="16"/>
  <c r="G43" i="16"/>
  <c r="H43" i="16"/>
  <c r="I43" i="16"/>
  <c r="J43" i="16"/>
  <c r="K43" i="16"/>
  <c r="F44" i="16"/>
  <c r="G44" i="16"/>
  <c r="H44" i="16"/>
  <c r="I44" i="16"/>
  <c r="J44" i="16"/>
  <c r="K44" i="16"/>
  <c r="F45" i="16"/>
  <c r="G45" i="16"/>
  <c r="H45" i="16"/>
  <c r="I45" i="16"/>
  <c r="J45" i="16"/>
  <c r="K45" i="16"/>
  <c r="F46" i="16"/>
  <c r="G46" i="16"/>
  <c r="H46" i="16"/>
  <c r="I46" i="16"/>
  <c r="J46" i="16"/>
  <c r="K46" i="16"/>
  <c r="F47" i="16"/>
  <c r="G47" i="16"/>
  <c r="H47" i="16"/>
  <c r="I47" i="16"/>
  <c r="J47" i="16"/>
  <c r="K47" i="16"/>
  <c r="F48" i="16"/>
  <c r="G48" i="16"/>
  <c r="H48" i="16"/>
  <c r="I48" i="16"/>
  <c r="J48" i="16"/>
  <c r="K48" i="16"/>
  <c r="F49" i="16"/>
  <c r="G49" i="16"/>
  <c r="H49" i="16"/>
  <c r="I49" i="16"/>
  <c r="J49" i="16"/>
  <c r="K49" i="16"/>
  <c r="F50" i="16"/>
  <c r="G50" i="16"/>
  <c r="H50" i="16"/>
  <c r="I50" i="16"/>
  <c r="J50" i="16"/>
  <c r="K50" i="16"/>
  <c r="F51" i="16"/>
  <c r="G51" i="16"/>
  <c r="H51" i="16"/>
  <c r="I51" i="16"/>
  <c r="J51" i="16"/>
  <c r="K51" i="16"/>
  <c r="F52" i="16"/>
  <c r="G52" i="16"/>
  <c r="H52" i="16"/>
  <c r="I52" i="16"/>
  <c r="J52" i="16"/>
  <c r="K52" i="16"/>
  <c r="F53" i="16"/>
  <c r="G53" i="16"/>
  <c r="H53" i="16"/>
  <c r="I53" i="16"/>
  <c r="J53" i="16"/>
  <c r="K53" i="16"/>
  <c r="F54" i="16"/>
  <c r="G54" i="16"/>
  <c r="H54" i="16"/>
  <c r="I54" i="16"/>
  <c r="J54" i="16"/>
  <c r="K54" i="16"/>
  <c r="F55" i="16"/>
  <c r="G55" i="16"/>
  <c r="H55" i="16"/>
  <c r="I55" i="16"/>
  <c r="J55" i="16"/>
  <c r="K55" i="16"/>
  <c r="F56" i="16"/>
  <c r="G56" i="16"/>
  <c r="H56" i="16"/>
  <c r="I56" i="16"/>
  <c r="J56" i="16"/>
  <c r="K56" i="16"/>
  <c r="F57" i="16"/>
  <c r="G57" i="16"/>
  <c r="H57" i="16"/>
  <c r="I57" i="16"/>
  <c r="J57" i="16"/>
  <c r="K57" i="16"/>
  <c r="F58" i="16"/>
  <c r="G58" i="16"/>
  <c r="H58" i="16"/>
  <c r="I58" i="16"/>
  <c r="J58" i="16"/>
  <c r="K58" i="16"/>
  <c r="F59" i="16"/>
  <c r="G59" i="16"/>
  <c r="H59" i="16"/>
  <c r="I59" i="16"/>
  <c r="J59" i="16"/>
  <c r="K59" i="16"/>
  <c r="F60" i="16"/>
  <c r="G60" i="16"/>
  <c r="H60" i="16"/>
  <c r="I60" i="16"/>
  <c r="J60" i="16"/>
  <c r="K60" i="16"/>
  <c r="F61" i="16"/>
  <c r="G61" i="16"/>
  <c r="H61" i="16"/>
  <c r="I61" i="16"/>
  <c r="J61" i="16"/>
  <c r="K61" i="16"/>
  <c r="F62" i="16"/>
  <c r="G62" i="16"/>
  <c r="H62" i="16"/>
  <c r="I62" i="16"/>
  <c r="J62" i="16"/>
  <c r="K62" i="16"/>
  <c r="F63" i="16"/>
  <c r="G63" i="16"/>
  <c r="H63" i="16"/>
  <c r="I63" i="16"/>
  <c r="J63" i="16"/>
  <c r="K63" i="16"/>
  <c r="F64" i="16"/>
  <c r="G64" i="16"/>
  <c r="H64" i="16"/>
  <c r="I64" i="16"/>
  <c r="J64" i="16"/>
  <c r="K64" i="16"/>
  <c r="F65" i="16"/>
  <c r="G65" i="16"/>
  <c r="H65" i="16"/>
  <c r="I65" i="16"/>
  <c r="J65" i="16"/>
  <c r="K65" i="16"/>
  <c r="F66" i="16"/>
  <c r="G66" i="16"/>
  <c r="H66" i="16"/>
  <c r="I66" i="16"/>
  <c r="J66" i="16"/>
  <c r="K66" i="16"/>
  <c r="F67" i="16"/>
  <c r="G67" i="16"/>
  <c r="H67" i="16"/>
  <c r="I67" i="16"/>
  <c r="J67" i="16"/>
  <c r="K67" i="16"/>
  <c r="F68" i="16"/>
  <c r="G68" i="16"/>
  <c r="H68" i="16"/>
  <c r="I68" i="16"/>
  <c r="J68" i="16"/>
  <c r="K68" i="16"/>
  <c r="F69" i="16"/>
  <c r="G69" i="16"/>
  <c r="H69" i="16"/>
  <c r="I69" i="16"/>
  <c r="J69" i="16"/>
  <c r="K69" i="16"/>
  <c r="F70" i="16"/>
  <c r="G70" i="16"/>
  <c r="H70" i="16"/>
  <c r="I70" i="16"/>
  <c r="J70" i="16"/>
  <c r="K70" i="16"/>
  <c r="F71" i="16"/>
  <c r="G71" i="16"/>
  <c r="H71" i="16"/>
  <c r="I71" i="16"/>
  <c r="J71" i="16"/>
  <c r="K71" i="16"/>
  <c r="F72" i="16"/>
  <c r="G72" i="16"/>
  <c r="H72" i="16"/>
  <c r="I72" i="16"/>
  <c r="J72" i="16"/>
  <c r="K72" i="16"/>
  <c r="F73" i="16"/>
  <c r="G73" i="16"/>
  <c r="H73" i="16"/>
  <c r="I73" i="16"/>
  <c r="J73" i="16"/>
  <c r="K73" i="16"/>
  <c r="F74" i="16"/>
  <c r="G74" i="16"/>
  <c r="H74" i="16"/>
  <c r="I74" i="16"/>
  <c r="J74" i="16"/>
  <c r="K74" i="16"/>
  <c r="F75" i="16"/>
  <c r="G75" i="16"/>
  <c r="H75" i="16"/>
  <c r="I75" i="16"/>
  <c r="J75" i="16"/>
  <c r="K75" i="16"/>
  <c r="F76" i="16"/>
  <c r="G76" i="16"/>
  <c r="H76" i="16"/>
  <c r="I76" i="16"/>
  <c r="J76" i="16"/>
  <c r="K76" i="16"/>
  <c r="F77" i="16"/>
  <c r="G77" i="16"/>
  <c r="H77" i="16"/>
  <c r="I77" i="16"/>
  <c r="J77" i="16"/>
  <c r="K77" i="16"/>
  <c r="F78" i="16"/>
  <c r="G78" i="16"/>
  <c r="H78" i="16"/>
  <c r="I78" i="16"/>
  <c r="J78" i="16"/>
  <c r="K78" i="16"/>
  <c r="F79" i="16"/>
  <c r="G79" i="16"/>
  <c r="H79" i="16"/>
  <c r="I79" i="16"/>
  <c r="J79" i="16"/>
  <c r="K79" i="16"/>
  <c r="F80" i="16"/>
  <c r="G80" i="16"/>
  <c r="H80" i="16"/>
  <c r="I80" i="16"/>
  <c r="J80" i="16"/>
  <c r="K80" i="16"/>
  <c r="F81" i="16"/>
  <c r="G81" i="16"/>
  <c r="H81" i="16"/>
  <c r="I81" i="16"/>
  <c r="J81" i="16"/>
  <c r="K81" i="16"/>
  <c r="F82" i="16"/>
  <c r="G82" i="16"/>
  <c r="H82" i="16"/>
  <c r="I82" i="16"/>
  <c r="J82" i="16"/>
  <c r="K82" i="16"/>
  <c r="F83" i="16"/>
  <c r="G83" i="16"/>
  <c r="H83" i="16"/>
  <c r="I83" i="16"/>
  <c r="J83" i="16"/>
  <c r="K83" i="16"/>
  <c r="F84" i="16"/>
  <c r="G84" i="16"/>
  <c r="H84" i="16"/>
  <c r="I84" i="16"/>
  <c r="J84" i="16"/>
  <c r="K84" i="16"/>
  <c r="F85" i="16"/>
  <c r="G85" i="16"/>
  <c r="H85" i="16"/>
  <c r="I85" i="16"/>
  <c r="J85" i="16"/>
  <c r="K85" i="16"/>
  <c r="F86" i="16"/>
  <c r="G86" i="16"/>
  <c r="H86" i="16"/>
  <c r="I86" i="16"/>
  <c r="J86" i="16"/>
  <c r="K86" i="16"/>
  <c r="F87" i="16"/>
  <c r="G87" i="16"/>
  <c r="H87" i="16"/>
  <c r="I87" i="16"/>
  <c r="J87" i="16"/>
  <c r="K87" i="16"/>
  <c r="F88" i="16"/>
  <c r="G88" i="16"/>
  <c r="H88" i="16"/>
  <c r="I88" i="16"/>
  <c r="J88" i="16"/>
  <c r="K88" i="16"/>
  <c r="F89" i="16"/>
  <c r="G89" i="16"/>
  <c r="H89" i="16"/>
  <c r="I89" i="16"/>
  <c r="J89" i="16"/>
  <c r="K89" i="16"/>
  <c r="F90" i="16"/>
  <c r="G90" i="16"/>
  <c r="H90" i="16"/>
  <c r="I90" i="16"/>
  <c r="J90" i="16"/>
  <c r="K90" i="16"/>
  <c r="F91" i="16"/>
  <c r="G91" i="16"/>
  <c r="H91" i="16"/>
  <c r="I91" i="16"/>
  <c r="J91" i="16"/>
  <c r="K91" i="16"/>
  <c r="F92" i="16"/>
  <c r="G92" i="16"/>
  <c r="H92" i="16"/>
  <c r="I92" i="16"/>
  <c r="J92" i="16"/>
  <c r="K92" i="16"/>
  <c r="F93" i="16"/>
  <c r="G93" i="16"/>
  <c r="H93" i="16"/>
  <c r="I93" i="16"/>
  <c r="J93" i="16"/>
  <c r="K93" i="16"/>
  <c r="F94" i="16"/>
  <c r="G94" i="16"/>
  <c r="H94" i="16"/>
  <c r="I94" i="16"/>
  <c r="J94" i="16"/>
  <c r="K94" i="16"/>
  <c r="F95" i="16"/>
  <c r="G95" i="16"/>
  <c r="H95" i="16"/>
  <c r="I95" i="16"/>
  <c r="J95" i="16"/>
  <c r="K95" i="16"/>
  <c r="F96" i="16"/>
  <c r="G96" i="16"/>
  <c r="H96" i="16"/>
  <c r="I96" i="16"/>
  <c r="J96" i="16"/>
  <c r="K96" i="16"/>
  <c r="F97" i="16"/>
  <c r="G97" i="16"/>
  <c r="H97" i="16"/>
  <c r="I97" i="16"/>
  <c r="J97" i="16"/>
  <c r="K97" i="16"/>
  <c r="F98" i="16"/>
  <c r="G98" i="16"/>
  <c r="H98" i="16"/>
  <c r="I98" i="16"/>
  <c r="J98" i="16"/>
  <c r="K98" i="16"/>
  <c r="F99" i="16"/>
  <c r="G99" i="16"/>
  <c r="H99" i="16"/>
  <c r="I99" i="16"/>
  <c r="J99" i="16"/>
  <c r="K99" i="16"/>
  <c r="F100" i="16"/>
  <c r="G100" i="16"/>
  <c r="H100" i="16"/>
  <c r="I100" i="16"/>
  <c r="J100" i="16"/>
  <c r="K100" i="16"/>
  <c r="F101" i="16"/>
  <c r="G101" i="16"/>
  <c r="H101" i="16"/>
  <c r="I101" i="16"/>
  <c r="J101" i="16"/>
  <c r="K101" i="16"/>
  <c r="F102" i="16"/>
  <c r="G102" i="16"/>
  <c r="H102" i="16"/>
  <c r="I102" i="16"/>
  <c r="J102" i="16"/>
  <c r="K102" i="16"/>
  <c r="F103" i="16"/>
  <c r="G103" i="16"/>
  <c r="H103" i="16"/>
  <c r="I103" i="16"/>
  <c r="J103" i="16"/>
  <c r="K103" i="16"/>
  <c r="F104" i="16"/>
  <c r="G104" i="16"/>
  <c r="H104" i="16"/>
  <c r="I104" i="16"/>
  <c r="J104" i="16"/>
  <c r="K104" i="16"/>
  <c r="F105" i="16"/>
  <c r="G105" i="16"/>
  <c r="H105" i="16"/>
  <c r="I105" i="16"/>
  <c r="J105" i="16"/>
  <c r="K105" i="16"/>
  <c r="F106" i="16"/>
  <c r="G106" i="16"/>
  <c r="H106" i="16"/>
  <c r="I106" i="16"/>
  <c r="J106" i="16"/>
  <c r="K106" i="16"/>
  <c r="F107" i="16"/>
  <c r="G107" i="16"/>
  <c r="H107" i="16"/>
  <c r="I107" i="16"/>
  <c r="J107" i="16"/>
  <c r="K107" i="16"/>
  <c r="F108" i="16"/>
  <c r="G108" i="16"/>
  <c r="H108" i="16"/>
  <c r="I108" i="16"/>
  <c r="J108" i="16"/>
  <c r="K108" i="16"/>
  <c r="F109" i="16"/>
  <c r="G109" i="16"/>
  <c r="H109" i="16"/>
  <c r="I109" i="16"/>
  <c r="J109" i="16"/>
  <c r="K109" i="16"/>
  <c r="F110" i="16"/>
  <c r="G110" i="16"/>
  <c r="H110" i="16"/>
  <c r="I110" i="16"/>
  <c r="J110" i="16"/>
  <c r="K110" i="16"/>
  <c r="F111" i="16"/>
  <c r="G111" i="16"/>
  <c r="H111" i="16"/>
  <c r="I111" i="16"/>
  <c r="J111" i="16"/>
  <c r="K111" i="16"/>
  <c r="F112" i="16"/>
  <c r="G112" i="16"/>
  <c r="H112" i="16"/>
  <c r="I112" i="16"/>
  <c r="J112" i="16"/>
  <c r="K112" i="16"/>
  <c r="F113" i="16"/>
  <c r="G113" i="16"/>
  <c r="H113" i="16"/>
  <c r="I113" i="16"/>
  <c r="J113" i="16"/>
  <c r="K113" i="16"/>
  <c r="F114" i="16"/>
  <c r="G114" i="16"/>
  <c r="H114" i="16"/>
  <c r="I114" i="16"/>
  <c r="J114" i="16"/>
  <c r="K114" i="16"/>
  <c r="F115" i="16"/>
  <c r="G115" i="16"/>
  <c r="H115" i="16"/>
  <c r="I115" i="16"/>
  <c r="J115" i="16"/>
  <c r="K115" i="16"/>
  <c r="F116" i="16"/>
  <c r="G116" i="16"/>
  <c r="H116" i="16"/>
  <c r="I116" i="16"/>
  <c r="J116" i="16"/>
  <c r="K116" i="16"/>
  <c r="F117" i="16"/>
  <c r="G117" i="16"/>
  <c r="H117" i="16"/>
  <c r="I117" i="16"/>
  <c r="J117" i="16"/>
  <c r="K117" i="16"/>
  <c r="F118" i="16"/>
  <c r="G118" i="16"/>
  <c r="H118" i="16"/>
  <c r="I118" i="16"/>
  <c r="J118" i="16"/>
  <c r="K118" i="16"/>
  <c r="F119" i="16"/>
  <c r="G119" i="16"/>
  <c r="H119" i="16"/>
  <c r="I119" i="16"/>
  <c r="J119" i="16"/>
  <c r="K119" i="16"/>
  <c r="F120" i="16"/>
  <c r="G120" i="16"/>
  <c r="H120" i="16"/>
  <c r="I120" i="16"/>
  <c r="J120" i="16"/>
  <c r="K120" i="16"/>
  <c r="F121" i="16"/>
  <c r="G121" i="16"/>
  <c r="H121" i="16"/>
  <c r="I121" i="16"/>
  <c r="J121" i="16"/>
  <c r="K121" i="16"/>
  <c r="F122" i="16"/>
  <c r="G122" i="16"/>
  <c r="H122" i="16"/>
  <c r="I122" i="16"/>
  <c r="J122" i="16"/>
  <c r="K122" i="16"/>
  <c r="F123" i="16"/>
  <c r="G123" i="16"/>
  <c r="H123" i="16"/>
  <c r="I123" i="16"/>
  <c r="J123" i="16"/>
  <c r="K123" i="16"/>
  <c r="F124" i="16"/>
  <c r="G124" i="16"/>
  <c r="H124" i="16"/>
  <c r="I124" i="16"/>
  <c r="J124" i="16"/>
  <c r="K124" i="16"/>
  <c r="F125" i="16"/>
  <c r="G125" i="16"/>
  <c r="H125" i="16"/>
  <c r="I125" i="16"/>
  <c r="J125" i="16"/>
  <c r="K125" i="16"/>
  <c r="F126" i="16"/>
  <c r="G126" i="16"/>
  <c r="H126" i="16"/>
  <c r="I126" i="16"/>
  <c r="J126" i="16"/>
  <c r="K126" i="16"/>
  <c r="F127" i="16"/>
  <c r="G127" i="16"/>
  <c r="H127" i="16"/>
  <c r="I127" i="16"/>
  <c r="J127" i="16"/>
  <c r="K127" i="16"/>
  <c r="F128" i="16"/>
  <c r="G128" i="16"/>
  <c r="H128" i="16"/>
  <c r="I128" i="16"/>
  <c r="J128" i="16"/>
  <c r="K128" i="16"/>
  <c r="F129" i="16"/>
  <c r="G129" i="16"/>
  <c r="H129" i="16"/>
  <c r="I129" i="16"/>
  <c r="J129" i="16"/>
  <c r="K129" i="16"/>
  <c r="F130" i="16"/>
  <c r="G130" i="16"/>
  <c r="H130" i="16"/>
  <c r="I130" i="16"/>
  <c r="J130" i="16"/>
  <c r="K130" i="16"/>
  <c r="F131" i="16"/>
  <c r="G131" i="16"/>
  <c r="H131" i="16"/>
  <c r="I131" i="16"/>
  <c r="J131" i="16"/>
  <c r="K131" i="16"/>
  <c r="F132" i="16"/>
  <c r="G132" i="16"/>
  <c r="H132" i="16"/>
  <c r="I132" i="16"/>
  <c r="J132" i="16"/>
  <c r="K132" i="16"/>
  <c r="F133" i="16"/>
  <c r="G133" i="16"/>
  <c r="H133" i="16"/>
  <c r="I133" i="16"/>
  <c r="J133" i="16"/>
  <c r="K133" i="16"/>
  <c r="F134" i="16"/>
  <c r="G134" i="16"/>
  <c r="H134" i="16"/>
  <c r="I134" i="16"/>
  <c r="J134" i="16"/>
  <c r="K134" i="16"/>
  <c r="F135" i="16"/>
  <c r="G135" i="16"/>
  <c r="H135" i="16"/>
  <c r="I135" i="16"/>
  <c r="J135" i="16"/>
  <c r="K135" i="16"/>
  <c r="F136" i="16"/>
  <c r="G136" i="16"/>
  <c r="H136" i="16"/>
  <c r="I136" i="16"/>
  <c r="J136" i="16"/>
  <c r="K136" i="16"/>
  <c r="F137" i="16"/>
  <c r="G137" i="16"/>
  <c r="H137" i="16"/>
  <c r="I137" i="16"/>
  <c r="J137" i="16"/>
  <c r="K137" i="16"/>
  <c r="F138" i="16"/>
  <c r="G138" i="16"/>
  <c r="H138" i="16"/>
  <c r="I138" i="16"/>
  <c r="J138" i="16"/>
  <c r="K138" i="16"/>
  <c r="F139" i="16"/>
  <c r="G139" i="16"/>
  <c r="H139" i="16"/>
  <c r="I139" i="16"/>
  <c r="J139" i="16"/>
  <c r="K139" i="16"/>
  <c r="F140" i="16"/>
  <c r="G140" i="16"/>
  <c r="H140" i="16"/>
  <c r="I140" i="16"/>
  <c r="J140" i="16"/>
  <c r="K140" i="16"/>
  <c r="F141" i="16"/>
  <c r="G141" i="16"/>
  <c r="H141" i="16"/>
  <c r="I141" i="16"/>
  <c r="J141" i="16"/>
  <c r="K141" i="16"/>
  <c r="F142" i="16"/>
  <c r="G142" i="16"/>
  <c r="H142" i="16"/>
  <c r="I142" i="16"/>
  <c r="J142" i="16"/>
  <c r="K142" i="16"/>
  <c r="F143" i="16"/>
  <c r="G143" i="16"/>
  <c r="H143" i="16"/>
  <c r="I143" i="16"/>
  <c r="J143" i="16"/>
  <c r="K143" i="16"/>
  <c r="F144" i="16"/>
  <c r="G144" i="16"/>
  <c r="H144" i="16"/>
  <c r="I144" i="16"/>
  <c r="J144" i="16"/>
  <c r="K144" i="16"/>
  <c r="F145" i="16"/>
  <c r="G145" i="16"/>
  <c r="H145" i="16"/>
  <c r="I145" i="16"/>
  <c r="J145" i="16"/>
  <c r="K145" i="16"/>
  <c r="F146" i="16"/>
  <c r="G146" i="16"/>
  <c r="H146" i="16"/>
  <c r="I146" i="16"/>
  <c r="J146" i="16"/>
  <c r="K146" i="16"/>
  <c r="F147" i="16"/>
  <c r="G147" i="16"/>
  <c r="H147" i="16"/>
  <c r="I147" i="16"/>
  <c r="J147" i="16"/>
  <c r="K147" i="16"/>
  <c r="F148" i="16"/>
  <c r="G148" i="16"/>
  <c r="H148" i="16"/>
  <c r="I148" i="16"/>
  <c r="J148" i="16"/>
  <c r="K148" i="16"/>
  <c r="F149" i="16"/>
  <c r="G149" i="16"/>
  <c r="H149" i="16"/>
  <c r="I149" i="16"/>
  <c r="J149" i="16"/>
  <c r="K149" i="16"/>
  <c r="F150" i="16"/>
  <c r="G150" i="16"/>
  <c r="H150" i="16"/>
  <c r="I150" i="16"/>
  <c r="J150" i="16"/>
  <c r="K150" i="16"/>
  <c r="F151" i="16"/>
  <c r="G151" i="16"/>
  <c r="H151" i="16"/>
  <c r="I151" i="16"/>
  <c r="J151" i="16"/>
  <c r="K151" i="16"/>
  <c r="F152" i="16"/>
  <c r="G152" i="16"/>
  <c r="H152" i="16"/>
  <c r="I152" i="16"/>
  <c r="J152" i="16"/>
  <c r="K152" i="16"/>
  <c r="F153" i="16"/>
  <c r="G153" i="16"/>
  <c r="H153" i="16"/>
  <c r="I153" i="16"/>
  <c r="J153" i="16"/>
  <c r="K153" i="16"/>
  <c r="F154" i="16"/>
  <c r="G154" i="16"/>
  <c r="H154" i="16"/>
  <c r="I154" i="16"/>
  <c r="J154" i="16"/>
  <c r="K154" i="16"/>
  <c r="F155" i="16"/>
  <c r="G155" i="16"/>
  <c r="H155" i="16"/>
  <c r="I155" i="16"/>
  <c r="J155" i="16"/>
  <c r="K155" i="16"/>
  <c r="F156" i="16"/>
  <c r="G156" i="16"/>
  <c r="H156" i="16"/>
  <c r="I156" i="16"/>
  <c r="J156" i="16"/>
  <c r="K156" i="16"/>
  <c r="F157" i="16"/>
  <c r="G157" i="16"/>
  <c r="H157" i="16"/>
  <c r="I157" i="16"/>
  <c r="J157" i="16"/>
  <c r="K157" i="16"/>
  <c r="F158" i="16"/>
  <c r="G158" i="16"/>
  <c r="H158" i="16"/>
  <c r="I158" i="16"/>
  <c r="J158" i="16"/>
  <c r="K158" i="16"/>
  <c r="F159" i="16"/>
  <c r="G159" i="16"/>
  <c r="H159" i="16"/>
  <c r="I159" i="16"/>
  <c r="J159" i="16"/>
  <c r="K159" i="16"/>
  <c r="F160" i="16"/>
  <c r="G160" i="16"/>
  <c r="H160" i="16"/>
  <c r="I160" i="16"/>
  <c r="J160" i="16"/>
  <c r="K160" i="16"/>
  <c r="F161" i="16"/>
  <c r="G161" i="16"/>
  <c r="H161" i="16"/>
  <c r="I161" i="16"/>
  <c r="J161" i="16"/>
  <c r="K161" i="16"/>
  <c r="F162" i="16"/>
  <c r="G162" i="16"/>
  <c r="H162" i="16"/>
  <c r="I162" i="16"/>
  <c r="J162" i="16"/>
  <c r="K162" i="16"/>
  <c r="F163" i="16"/>
  <c r="G163" i="16"/>
  <c r="H163" i="16"/>
  <c r="I163" i="16"/>
  <c r="J163" i="16"/>
  <c r="K163" i="16"/>
  <c r="F164" i="16"/>
  <c r="G164" i="16"/>
  <c r="H164" i="16"/>
  <c r="I164" i="16"/>
  <c r="J164" i="16"/>
  <c r="K164" i="16"/>
  <c r="F165" i="16"/>
  <c r="G165" i="16"/>
  <c r="H165" i="16"/>
  <c r="I165" i="16"/>
  <c r="J165" i="16"/>
  <c r="K165" i="16"/>
  <c r="F166" i="16"/>
  <c r="G166" i="16"/>
  <c r="H166" i="16"/>
  <c r="I166" i="16"/>
  <c r="J166" i="16"/>
  <c r="K166" i="16"/>
  <c r="F167" i="16"/>
  <c r="G167" i="16"/>
  <c r="H167" i="16"/>
  <c r="I167" i="16"/>
  <c r="J167" i="16"/>
  <c r="K167" i="16"/>
  <c r="F168" i="16"/>
  <c r="G168" i="16"/>
  <c r="H168" i="16"/>
  <c r="I168" i="16"/>
  <c r="J168" i="16"/>
  <c r="K168" i="16"/>
  <c r="F169" i="16"/>
  <c r="G169" i="16"/>
  <c r="H169" i="16"/>
  <c r="I169" i="16"/>
  <c r="J169" i="16"/>
  <c r="K169" i="16"/>
  <c r="F170" i="16"/>
  <c r="G170" i="16"/>
  <c r="H170" i="16"/>
  <c r="I170" i="16"/>
  <c r="J170" i="16"/>
  <c r="K170" i="16"/>
  <c r="F171" i="16"/>
  <c r="G171" i="16"/>
  <c r="H171" i="16"/>
  <c r="I171" i="16"/>
  <c r="J171" i="16"/>
  <c r="K171" i="16"/>
  <c r="F172" i="16"/>
  <c r="G172" i="16"/>
  <c r="H172" i="16"/>
  <c r="I172" i="16"/>
  <c r="J172" i="16"/>
  <c r="K172" i="16"/>
  <c r="F173" i="16"/>
  <c r="G173" i="16"/>
  <c r="H173" i="16"/>
  <c r="I173" i="16"/>
  <c r="J173" i="16"/>
  <c r="K173" i="16"/>
  <c r="F174" i="16"/>
  <c r="G174" i="16"/>
  <c r="H174" i="16"/>
  <c r="I174" i="16"/>
  <c r="J174" i="16"/>
  <c r="K174" i="16"/>
  <c r="F175" i="16"/>
  <c r="G175" i="16"/>
  <c r="H175" i="16"/>
  <c r="I175" i="16"/>
  <c r="J175" i="16"/>
  <c r="K175" i="16"/>
  <c r="F176" i="16"/>
  <c r="G176" i="16"/>
  <c r="H176" i="16"/>
  <c r="I176" i="16"/>
  <c r="J176" i="16"/>
  <c r="K176" i="16"/>
  <c r="F177" i="16"/>
  <c r="G177" i="16"/>
  <c r="H177" i="16"/>
  <c r="I177" i="16"/>
  <c r="J177" i="16"/>
  <c r="K177" i="16"/>
  <c r="F178" i="16"/>
  <c r="G178" i="16"/>
  <c r="H178" i="16"/>
  <c r="I178" i="16"/>
  <c r="J178" i="16"/>
  <c r="K178" i="16"/>
  <c r="F179" i="16"/>
  <c r="G179" i="16"/>
  <c r="H179" i="16"/>
  <c r="I179" i="16"/>
  <c r="J179" i="16"/>
  <c r="K179" i="16"/>
  <c r="F180" i="16"/>
  <c r="G180" i="16"/>
  <c r="H180" i="16"/>
  <c r="I180" i="16"/>
  <c r="J180" i="16"/>
  <c r="K180" i="16"/>
  <c r="F181" i="16"/>
  <c r="G181" i="16"/>
  <c r="H181" i="16"/>
  <c r="I181" i="16"/>
  <c r="J181" i="16"/>
  <c r="K181" i="16"/>
  <c r="F182" i="16"/>
  <c r="G182" i="16"/>
  <c r="H182" i="16"/>
  <c r="I182" i="16"/>
  <c r="J182" i="16"/>
  <c r="K182" i="16"/>
  <c r="F183" i="16"/>
  <c r="G183" i="16"/>
  <c r="H183" i="16"/>
  <c r="I183" i="16"/>
  <c r="J183" i="16"/>
  <c r="K183" i="16"/>
  <c r="F184" i="16"/>
  <c r="G184" i="16"/>
  <c r="H184" i="16"/>
  <c r="I184" i="16"/>
  <c r="J184" i="16"/>
  <c r="K184" i="16"/>
  <c r="F185" i="16"/>
  <c r="G185" i="16"/>
  <c r="H185" i="16"/>
  <c r="I185" i="16"/>
  <c r="J185" i="16"/>
  <c r="K185" i="16"/>
  <c r="F186" i="16"/>
  <c r="G186" i="16"/>
  <c r="H186" i="16"/>
  <c r="I186" i="16"/>
  <c r="J186" i="16"/>
  <c r="K186" i="16"/>
  <c r="F187" i="16"/>
  <c r="G187" i="16"/>
  <c r="H187" i="16"/>
  <c r="I187" i="16"/>
  <c r="J187" i="16"/>
  <c r="K187" i="16"/>
  <c r="F188" i="16"/>
  <c r="G188" i="16"/>
  <c r="H188" i="16"/>
  <c r="I188" i="16"/>
  <c r="J188" i="16"/>
  <c r="K188" i="16"/>
  <c r="F189" i="16"/>
  <c r="G189" i="16"/>
  <c r="H189" i="16"/>
  <c r="I189" i="16"/>
  <c r="J189" i="16"/>
  <c r="K189" i="16"/>
  <c r="F190" i="16"/>
  <c r="G190" i="16"/>
  <c r="H190" i="16"/>
  <c r="I190" i="16"/>
  <c r="J190" i="16"/>
  <c r="K190" i="16"/>
  <c r="F191" i="16"/>
  <c r="G191" i="16"/>
  <c r="H191" i="16"/>
  <c r="I191" i="16"/>
  <c r="J191" i="16"/>
  <c r="K191" i="16"/>
  <c r="F192" i="16"/>
  <c r="G192" i="16"/>
  <c r="H192" i="16"/>
  <c r="I192" i="16"/>
  <c r="J192" i="16"/>
  <c r="K192" i="16"/>
  <c r="F193" i="16"/>
  <c r="G193" i="16"/>
  <c r="H193" i="16"/>
  <c r="I193" i="16"/>
  <c r="J193" i="16"/>
  <c r="K193" i="16"/>
  <c r="F194" i="16"/>
  <c r="G194" i="16"/>
  <c r="H194" i="16"/>
  <c r="I194" i="16"/>
  <c r="J194" i="16"/>
  <c r="K194" i="16"/>
  <c r="F195" i="16"/>
  <c r="G195" i="16"/>
  <c r="H195" i="16"/>
  <c r="I195" i="16"/>
  <c r="J195" i="16"/>
  <c r="K195" i="16"/>
  <c r="F196" i="16"/>
  <c r="G196" i="16"/>
  <c r="H196" i="16"/>
  <c r="I196" i="16"/>
  <c r="J196" i="16"/>
  <c r="K196" i="16"/>
  <c r="F197" i="16"/>
  <c r="G197" i="16"/>
  <c r="H197" i="16"/>
  <c r="I197" i="16"/>
  <c r="J197" i="16"/>
  <c r="K197" i="16"/>
  <c r="F198" i="16"/>
  <c r="G198" i="16"/>
  <c r="H198" i="16"/>
  <c r="I198" i="16"/>
  <c r="J198" i="16"/>
  <c r="K198" i="16"/>
  <c r="F199" i="16"/>
  <c r="G199" i="16"/>
  <c r="H199" i="16"/>
  <c r="I199" i="16"/>
  <c r="J199" i="16"/>
  <c r="K199" i="16"/>
  <c r="F200" i="16"/>
  <c r="G200" i="16"/>
  <c r="H200" i="16"/>
  <c r="I200" i="16"/>
  <c r="J200" i="16"/>
  <c r="K200" i="16"/>
  <c r="F201" i="16"/>
  <c r="G201" i="16"/>
  <c r="H201" i="16"/>
  <c r="I201" i="16"/>
  <c r="J201" i="16"/>
  <c r="K201" i="16"/>
  <c r="F202" i="16"/>
  <c r="G202" i="16"/>
  <c r="H202" i="16"/>
  <c r="I202" i="16"/>
  <c r="J202" i="16"/>
  <c r="K202" i="16"/>
  <c r="F203" i="16"/>
  <c r="G203" i="16"/>
  <c r="H203" i="16"/>
  <c r="I203" i="16"/>
  <c r="J203" i="16"/>
  <c r="K203" i="16"/>
  <c r="F204" i="16"/>
  <c r="G204" i="16"/>
  <c r="H204" i="16"/>
  <c r="I204" i="16"/>
  <c r="J204" i="16"/>
  <c r="K204" i="16"/>
  <c r="F205" i="16"/>
  <c r="G205" i="16"/>
  <c r="H205" i="16"/>
  <c r="I205" i="16"/>
  <c r="J205" i="16"/>
  <c r="K205" i="16"/>
  <c r="F206" i="16"/>
  <c r="G206" i="16"/>
  <c r="H206" i="16"/>
  <c r="I206" i="16"/>
  <c r="J206" i="16"/>
  <c r="K206" i="16"/>
  <c r="F207" i="16"/>
  <c r="G207" i="16"/>
  <c r="H207" i="16"/>
  <c r="I207" i="16"/>
  <c r="J207" i="16"/>
  <c r="K207" i="16"/>
  <c r="V26" i="26" l="1"/>
  <c r="W26" i="26" s="1"/>
  <c r="U26" i="26"/>
  <c r="T26" i="26"/>
  <c r="S26" i="26"/>
  <c r="R26" i="26"/>
  <c r="Q26" i="26"/>
  <c r="P26" i="26"/>
  <c r="O26" i="26"/>
  <c r="N26" i="26"/>
  <c r="M26" i="26"/>
  <c r="L26" i="26"/>
  <c r="K26" i="26"/>
  <c r="J26" i="26"/>
  <c r="I26" i="26"/>
  <c r="D26" i="26"/>
  <c r="C26" i="26"/>
  <c r="E26" i="26" l="1"/>
  <c r="V25" i="26" l="1"/>
  <c r="U25" i="26"/>
  <c r="T25" i="26"/>
  <c r="S25" i="26"/>
  <c r="R25" i="26"/>
  <c r="Q25" i="26"/>
  <c r="P25" i="26"/>
  <c r="O25" i="26"/>
  <c r="N25" i="26"/>
  <c r="M25" i="26"/>
  <c r="L25" i="26"/>
  <c r="K25" i="26"/>
  <c r="J25" i="26"/>
  <c r="I25" i="26"/>
  <c r="D25" i="26"/>
  <c r="C25" i="26"/>
  <c r="V24" i="26"/>
  <c r="U24" i="26"/>
  <c r="T24" i="26"/>
  <c r="S24" i="26"/>
  <c r="R24" i="26"/>
  <c r="Q24" i="26"/>
  <c r="P24" i="26"/>
  <c r="O24" i="26"/>
  <c r="N24" i="26"/>
  <c r="M24" i="26"/>
  <c r="L24" i="26"/>
  <c r="K24" i="26"/>
  <c r="J24" i="26"/>
  <c r="I24" i="26"/>
  <c r="D24" i="26"/>
  <c r="C24" i="26"/>
  <c r="W25" i="26" l="1"/>
  <c r="E25" i="26"/>
  <c r="E24" i="26"/>
  <c r="W24" i="26"/>
  <c r="V23" i="26" l="1"/>
  <c r="U23" i="26"/>
  <c r="T23" i="26"/>
  <c r="S23" i="26"/>
  <c r="R23" i="26"/>
  <c r="Q23" i="26"/>
  <c r="P23" i="26"/>
  <c r="O23" i="26"/>
  <c r="N23" i="26"/>
  <c r="M23" i="26"/>
  <c r="L23" i="26"/>
  <c r="K23" i="26"/>
  <c r="J23" i="26"/>
  <c r="I23" i="26"/>
  <c r="D23" i="26"/>
  <c r="C23" i="26"/>
  <c r="E23" i="26" l="1"/>
  <c r="W23" i="26"/>
  <c r="V2" i="26"/>
  <c r="V3" i="26"/>
  <c r="V4" i="26"/>
  <c r="V5" i="26"/>
  <c r="V6" i="26"/>
  <c r="V7" i="26"/>
  <c r="V8" i="26"/>
  <c r="V9" i="26"/>
  <c r="V10" i="26"/>
  <c r="V11" i="26"/>
  <c r="V12" i="26"/>
  <c r="V13" i="26"/>
  <c r="V14" i="26"/>
  <c r="V15" i="26"/>
  <c r="V16" i="26"/>
  <c r="V17" i="26"/>
  <c r="V18" i="26"/>
  <c r="V19" i="26"/>
  <c r="V20" i="26"/>
  <c r="V21" i="26"/>
  <c r="V22" i="26"/>
  <c r="U22" i="26"/>
  <c r="U21" i="26"/>
  <c r="U20" i="26"/>
  <c r="U19" i="26"/>
  <c r="U18" i="26"/>
  <c r="U17" i="26"/>
  <c r="U16" i="26"/>
  <c r="U15" i="26"/>
  <c r="U14" i="26"/>
  <c r="U13" i="26"/>
  <c r="U12" i="26"/>
  <c r="U11" i="26"/>
  <c r="U10" i="26"/>
  <c r="U9" i="26"/>
  <c r="U8" i="26"/>
  <c r="U7" i="26"/>
  <c r="U6" i="26"/>
  <c r="U5" i="26"/>
  <c r="U4" i="26"/>
  <c r="U3" i="26"/>
  <c r="U2" i="26"/>
  <c r="W2" i="26" s="1"/>
  <c r="W13" i="26" l="1"/>
  <c r="W16" i="26"/>
  <c r="W6" i="26"/>
  <c r="W8" i="26"/>
  <c r="W7" i="26"/>
  <c r="W21" i="26"/>
  <c r="W14" i="26"/>
  <c r="W10" i="26"/>
  <c r="W18" i="26"/>
  <c r="W5" i="26"/>
  <c r="W15" i="26"/>
  <c r="W22" i="26"/>
  <c r="W12" i="26"/>
  <c r="W19" i="26"/>
  <c r="W20" i="26"/>
  <c r="W4" i="26"/>
  <c r="W3" i="26"/>
  <c r="W11" i="26"/>
  <c r="W17" i="26"/>
  <c r="W9" i="26"/>
  <c r="X26" i="26" l="1"/>
  <c r="Y26" i="26"/>
  <c r="Z26" i="26" s="1"/>
  <c r="Y17" i="26"/>
  <c r="Z17" i="26" s="1"/>
  <c r="X25" i="26"/>
  <c r="Y25" i="26"/>
  <c r="Z25" i="26" s="1"/>
  <c r="X13" i="26"/>
  <c r="X15" i="26"/>
  <c r="X11" i="26"/>
  <c r="X20" i="26"/>
  <c r="X24" i="26"/>
  <c r="Y24" i="26"/>
  <c r="Z24" i="26" s="1"/>
  <c r="X22" i="26"/>
  <c r="X12" i="26"/>
  <c r="Y21" i="26"/>
  <c r="Z21" i="26" s="1"/>
  <c r="Y18" i="26"/>
  <c r="Z18" i="26" s="1"/>
  <c r="X19" i="26"/>
  <c r="Y23" i="26"/>
  <c r="Z23" i="26" s="1"/>
  <c r="X23" i="26"/>
  <c r="X14" i="26"/>
  <c r="X10" i="26"/>
  <c r="Y22" i="26"/>
  <c r="Z22" i="26" s="1"/>
  <c r="X18" i="26"/>
  <c r="Y16" i="26"/>
  <c r="Z16" i="26" s="1"/>
  <c r="X16" i="26"/>
  <c r="Y19" i="26"/>
  <c r="Z19" i="26" s="1"/>
  <c r="X21" i="26"/>
  <c r="Y20" i="26"/>
  <c r="Z20" i="26" s="1"/>
  <c r="X17" i="26"/>
  <c r="T22" i="26" l="1"/>
  <c r="S22" i="26"/>
  <c r="R22" i="26"/>
  <c r="Q22" i="26"/>
  <c r="P22" i="26"/>
  <c r="O22" i="26"/>
  <c r="N22" i="26"/>
  <c r="M22" i="26"/>
  <c r="L22" i="26"/>
  <c r="K22" i="26"/>
  <c r="J22" i="26"/>
  <c r="I22" i="26"/>
  <c r="D22" i="26"/>
  <c r="C22" i="26"/>
  <c r="E22" i="26" l="1"/>
  <c r="T21" i="26"/>
  <c r="S21" i="26"/>
  <c r="R21" i="26"/>
  <c r="Q21" i="26"/>
  <c r="P21" i="26"/>
  <c r="O21" i="26"/>
  <c r="N21" i="26"/>
  <c r="M21" i="26"/>
  <c r="L21" i="26"/>
  <c r="K21" i="26"/>
  <c r="J21" i="26"/>
  <c r="I21" i="26"/>
  <c r="D21" i="26"/>
  <c r="C21" i="26"/>
  <c r="F26" i="26" l="1"/>
  <c r="G26" i="26"/>
  <c r="H26" i="26" s="1"/>
  <c r="E21" i="26"/>
  <c r="G25" i="26" l="1"/>
  <c r="H25" i="26" s="1"/>
  <c r="F25" i="26"/>
  <c r="T20" i="26" l="1"/>
  <c r="S20" i="26"/>
  <c r="R20" i="26"/>
  <c r="Q20" i="26"/>
  <c r="P20" i="26"/>
  <c r="O20" i="26"/>
  <c r="N20" i="26"/>
  <c r="M20" i="26"/>
  <c r="L20" i="26"/>
  <c r="K20" i="26"/>
  <c r="J20" i="26"/>
  <c r="I20" i="26"/>
  <c r="D20" i="26"/>
  <c r="C20" i="26"/>
  <c r="E20" i="26" l="1"/>
  <c r="T19" i="26"/>
  <c r="S19" i="26"/>
  <c r="R19" i="26"/>
  <c r="Q19" i="26"/>
  <c r="P19" i="26"/>
  <c r="O19" i="26"/>
  <c r="N19" i="26"/>
  <c r="M19" i="26"/>
  <c r="L19" i="26"/>
  <c r="K19" i="26"/>
  <c r="J19" i="26"/>
  <c r="I19" i="26"/>
  <c r="D19" i="26"/>
  <c r="C19" i="26"/>
  <c r="F24" i="26" l="1"/>
  <c r="G24" i="26"/>
  <c r="H24" i="26" s="1"/>
  <c r="E19" i="26"/>
  <c r="F23" i="26" l="1"/>
  <c r="G23" i="26"/>
  <c r="H23" i="26" s="1"/>
  <c r="T18" i="26" l="1"/>
  <c r="T17" i="26"/>
  <c r="T16" i="26"/>
  <c r="T15" i="26"/>
  <c r="T14" i="26"/>
  <c r="T13" i="26"/>
  <c r="T12" i="26"/>
  <c r="T11" i="26"/>
  <c r="T10" i="26"/>
  <c r="T9" i="26"/>
  <c r="T8" i="26"/>
  <c r="T7" i="26"/>
  <c r="T6" i="26"/>
  <c r="T5" i="26"/>
  <c r="T4" i="26"/>
  <c r="T3" i="26"/>
  <c r="T2" i="26"/>
  <c r="R18" i="26"/>
  <c r="R17" i="26"/>
  <c r="R16" i="26"/>
  <c r="R15" i="26"/>
  <c r="R14" i="26"/>
  <c r="R13" i="26"/>
  <c r="R12" i="26"/>
  <c r="R11" i="26"/>
  <c r="R10" i="26"/>
  <c r="R9" i="26"/>
  <c r="R8" i="26"/>
  <c r="R7" i="26"/>
  <c r="R6" i="26"/>
  <c r="R5" i="26"/>
  <c r="R4" i="26"/>
  <c r="R3" i="26"/>
  <c r="R2" i="26"/>
  <c r="P18" i="26"/>
  <c r="P17" i="26"/>
  <c r="P16" i="26"/>
  <c r="P15" i="26"/>
  <c r="P14" i="26"/>
  <c r="P13" i="26"/>
  <c r="P12" i="26"/>
  <c r="P11" i="26"/>
  <c r="P10" i="26"/>
  <c r="P9" i="26"/>
  <c r="P8" i="26"/>
  <c r="P7" i="26"/>
  <c r="P6" i="26"/>
  <c r="P5" i="26"/>
  <c r="P4" i="26"/>
  <c r="P3" i="26"/>
  <c r="P2" i="26"/>
  <c r="N18" i="26"/>
  <c r="N17" i="26"/>
  <c r="N16" i="26"/>
  <c r="N15" i="26"/>
  <c r="N14" i="26"/>
  <c r="N13" i="26"/>
  <c r="N12" i="26"/>
  <c r="N11" i="26"/>
  <c r="N10" i="26"/>
  <c r="N9" i="26"/>
  <c r="N8" i="26"/>
  <c r="N7" i="26"/>
  <c r="N6" i="26"/>
  <c r="N5" i="26"/>
  <c r="N4" i="26"/>
  <c r="N3" i="26"/>
  <c r="N2" i="26"/>
  <c r="L18" i="26"/>
  <c r="L17" i="26"/>
  <c r="L16" i="26"/>
  <c r="L15" i="26"/>
  <c r="L14" i="26"/>
  <c r="L13" i="26"/>
  <c r="L12" i="26"/>
  <c r="L11" i="26"/>
  <c r="L10" i="26"/>
  <c r="L9" i="26"/>
  <c r="L8" i="26"/>
  <c r="L7" i="26"/>
  <c r="L6" i="26"/>
  <c r="L5" i="26"/>
  <c r="L4" i="26"/>
  <c r="L3" i="26"/>
  <c r="L2" i="26"/>
  <c r="J18" i="26"/>
  <c r="J17" i="26"/>
  <c r="J16" i="26"/>
  <c r="J15" i="26"/>
  <c r="J14" i="26"/>
  <c r="J13" i="26"/>
  <c r="J12" i="26"/>
  <c r="J11" i="26"/>
  <c r="J10" i="26"/>
  <c r="J9" i="26"/>
  <c r="J8" i="26"/>
  <c r="J7" i="26"/>
  <c r="J6" i="26"/>
  <c r="J5" i="26"/>
  <c r="J4" i="26"/>
  <c r="J3" i="26"/>
  <c r="J2" i="26"/>
  <c r="S18" i="26" l="1"/>
  <c r="S17" i="26"/>
  <c r="S16" i="26"/>
  <c r="S15" i="26"/>
  <c r="S14" i="26"/>
  <c r="S13" i="26"/>
  <c r="S12" i="26"/>
  <c r="S11" i="26"/>
  <c r="S10" i="26"/>
  <c r="S9" i="26"/>
  <c r="S8" i="26"/>
  <c r="S7" i="26"/>
  <c r="S6" i="26"/>
  <c r="S5" i="26"/>
  <c r="S4" i="26"/>
  <c r="S3" i="26"/>
  <c r="S2" i="26"/>
  <c r="Q18" i="26"/>
  <c r="Q17" i="26"/>
  <c r="Q16" i="26"/>
  <c r="Q15" i="26"/>
  <c r="Q14" i="26"/>
  <c r="Q13" i="26"/>
  <c r="Q12" i="26"/>
  <c r="Q11" i="26"/>
  <c r="Q10" i="26"/>
  <c r="Q9" i="26"/>
  <c r="Q8" i="26"/>
  <c r="Q7" i="26"/>
  <c r="Q6" i="26"/>
  <c r="Q5" i="26"/>
  <c r="Q4" i="26"/>
  <c r="Q3" i="26"/>
  <c r="Q2" i="26"/>
  <c r="O18" i="26"/>
  <c r="O17" i="26"/>
  <c r="O16" i="26"/>
  <c r="O15" i="26"/>
  <c r="O14" i="26"/>
  <c r="O13" i="26"/>
  <c r="O12" i="26"/>
  <c r="O11" i="26"/>
  <c r="O10" i="26"/>
  <c r="O9" i="26"/>
  <c r="O8" i="26"/>
  <c r="O7" i="26"/>
  <c r="O6" i="26"/>
  <c r="O5" i="26"/>
  <c r="O4" i="26"/>
  <c r="O3" i="26"/>
  <c r="O2" i="26"/>
  <c r="M18" i="26"/>
  <c r="M17" i="26"/>
  <c r="M16" i="26"/>
  <c r="M15" i="26"/>
  <c r="M14" i="26"/>
  <c r="M13" i="26"/>
  <c r="M12" i="26"/>
  <c r="M11" i="26"/>
  <c r="M10" i="26"/>
  <c r="M9" i="26"/>
  <c r="M8" i="26"/>
  <c r="M7" i="26"/>
  <c r="M6" i="26"/>
  <c r="M5" i="26"/>
  <c r="M4" i="26"/>
  <c r="M3" i="26"/>
  <c r="M2" i="26"/>
  <c r="K18" i="26"/>
  <c r="K17" i="26"/>
  <c r="K16" i="26"/>
  <c r="K15" i="26"/>
  <c r="K14" i="26"/>
  <c r="K13" i="26"/>
  <c r="K12" i="26"/>
  <c r="K11" i="26"/>
  <c r="K10" i="26"/>
  <c r="K9" i="26"/>
  <c r="K8" i="26"/>
  <c r="K7" i="26"/>
  <c r="K6" i="26"/>
  <c r="K5" i="26"/>
  <c r="K4" i="26"/>
  <c r="K3" i="26"/>
  <c r="K2" i="26"/>
  <c r="I18" i="26"/>
  <c r="I17" i="26"/>
  <c r="I16" i="26"/>
  <c r="I15" i="26"/>
  <c r="I14" i="26"/>
  <c r="I13" i="26"/>
  <c r="I12" i="26"/>
  <c r="I11" i="26"/>
  <c r="I10" i="26"/>
  <c r="I9" i="26"/>
  <c r="I8" i="26"/>
  <c r="I7" i="26"/>
  <c r="I6" i="26"/>
  <c r="I5" i="26"/>
  <c r="I4" i="26"/>
  <c r="I3" i="26"/>
  <c r="I2" i="26"/>
  <c r="D18" i="26" l="1"/>
  <c r="D17" i="26"/>
  <c r="D16" i="26"/>
  <c r="D15" i="26"/>
  <c r="D14" i="26"/>
  <c r="D13" i="26"/>
  <c r="D12" i="26"/>
  <c r="D11" i="26"/>
  <c r="D10" i="26"/>
  <c r="D9" i="26"/>
  <c r="D8" i="26"/>
  <c r="D7" i="26"/>
  <c r="D6" i="26"/>
  <c r="D5" i="26"/>
  <c r="D4" i="26"/>
  <c r="D3" i="26"/>
  <c r="D2" i="26"/>
  <c r="C18" i="26"/>
  <c r="C17" i="26"/>
  <c r="C16" i="26"/>
  <c r="C15" i="26"/>
  <c r="C14" i="26"/>
  <c r="C13" i="26"/>
  <c r="C12" i="26"/>
  <c r="C11" i="26"/>
  <c r="C10" i="26"/>
  <c r="C9" i="26"/>
  <c r="C8" i="26"/>
  <c r="C7" i="26"/>
  <c r="C6" i="26"/>
  <c r="C5" i="26"/>
  <c r="C4" i="26"/>
  <c r="C3" i="26"/>
  <c r="C2" i="26"/>
  <c r="E18" i="26" l="1"/>
  <c r="F22" i="26" s="1"/>
  <c r="E4" i="26"/>
  <c r="E12" i="26"/>
  <c r="E6" i="26"/>
  <c r="E2" i="26"/>
  <c r="E14" i="26"/>
  <c r="E8" i="26"/>
  <c r="E16" i="26"/>
  <c r="E10" i="26"/>
  <c r="E9" i="26"/>
  <c r="E17" i="26"/>
  <c r="E3" i="26"/>
  <c r="E11" i="26"/>
  <c r="E5" i="26"/>
  <c r="E13" i="26"/>
  <c r="E7" i="26"/>
  <c r="E15" i="26"/>
  <c r="G22" i="26" l="1"/>
  <c r="H22" i="26" s="1"/>
  <c r="F13" i="26"/>
  <c r="F11" i="26"/>
  <c r="F10" i="26"/>
  <c r="F14" i="26"/>
  <c r="F12" i="26"/>
  <c r="F17" i="26"/>
  <c r="F21" i="26"/>
  <c r="G19" i="26"/>
  <c r="H19" i="26" s="1"/>
  <c r="F15" i="26"/>
  <c r="F19" i="26"/>
  <c r="F16" i="26"/>
  <c r="F20" i="26"/>
  <c r="F18" i="26"/>
  <c r="G17" i="26"/>
  <c r="H17" i="26" s="1"/>
  <c r="G21" i="26"/>
  <c r="H21" i="26" s="1"/>
  <c r="G16" i="26"/>
  <c r="H16" i="26" s="1"/>
  <c r="G20" i="26"/>
  <c r="H20" i="26" s="1"/>
  <c r="G18" i="26"/>
  <c r="H18"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<sst xmlns="http://schemas.openxmlformats.org/spreadsheetml/2006/main" count="331" uniqueCount="110">
  <si>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</si>
  <si>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</si>
  <si>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</si>
  <si>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</si>
  <si>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</si>
  <si>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</si>
  <si>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</si>
  <si>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</si>
  <si>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</si>
  <si>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</si>
  <si>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</si>
  <si>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</si>
  <si>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</si>
  <si>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</si>
  <si>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</si>
  <si>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</si>
  <si>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</si>
  <si>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</si>
  <si>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</si>
  <si>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</si>
  <si>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</si>
  <si>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</si>
  <si>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</si>
  <si>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</si>
  <si>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</si>
  <si>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</si>
  <si>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</si>
  <si>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</si>
  <si>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</si>
  <si>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</si>
  <si>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</si>
  <si>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</si>
  <si>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</si>
  <si>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</si>
  <si>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</si>
  <si>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</si>
  <si>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</si>
  <si>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</si>
  <si>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</si>
  <si>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</si>
  <si>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</si>
  <si>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</si>
  <si>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</si>
  <si>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</si>
  <si>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</si>
  <si>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</si>
  <si>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</si>
  <si>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</si>
  <si>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</si>
  <si>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</si>
  <si>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</si>
  <si>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</si>
  <si>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</si>
  <si>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</si>
  <si>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</si>
  <si>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</si>
  <si>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</si>
  <si>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</si>
  <si>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</si>
  <si>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</si>
  <si>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</si>
  <si>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</si>
  <si>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</si>
  <si>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</si>
  <si>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</si>
  <si>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</si>
  <si>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</si>
  <si>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</si>
  <si>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</si>
  <si>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</si>
  <si>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</si>
  <si>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</si>
  <si>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</si>
  <si>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</si>
  <si>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</si>
  <si>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</si>
  <si>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</si>
  <si>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</si>
  <si>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</si>
  <si>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</si>
  <si>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</si>
  <si>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</si>
  <si>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</si>
  <si>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</si>
  <si>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</si>
  <si>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</si>
  <si>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</si>
  <si>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</si>
  <si>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</si>
  <si>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</si>
  <si>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</si>
  <si>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</si>
  <si>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</si>
  <si>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</si>
  <si>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</si>
  <si>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</si>
  <si>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</si>
  <si>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</si>
  <si>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</si>
  <si>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</si>
  <si>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</si>
  <si>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</si>
  <si>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</si>
  <si>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 31 juillet 2024</t>
  </si>
  <si>
    <t>mai</t>
  </si>
  <si>
    <t>Mise à jour : 31 juillet 2024</t>
  </si>
  <si>
    <t>mai 2024</t>
  </si>
  <si>
    <t>Cumul de janvier à mai 2024</t>
  </si>
  <si>
    <t>Cumul de janvier à mai 2023</t>
  </si>
  <si>
    <t>Nombre de bénéficiaires de contrats d'apprentissage à fin mai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</si>
</sst>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3">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0" fontId="19"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masquer'!$B$4:$B$14</c:f>
              <c:strCache>
                <c:ptCount val="11"/>
                <c:pt idx="0">
                  <c:v>janv - mai 2014</c:v>
                </c:pt>
                <c:pt idx="1">
                  <c:v>janv - mai 2015</c:v>
                </c:pt>
                <c:pt idx="2">
                  <c:v>janv - mai 2016</c:v>
                </c:pt>
                <c:pt idx="3">
                  <c:v>janv - mai 2017</c:v>
                </c:pt>
                <c:pt idx="4">
                  <c:v>janv - mai 2018</c:v>
                </c:pt>
                <c:pt idx="5">
                  <c:v>janv - mai 2019</c:v>
                </c:pt>
                <c:pt idx="6">
                  <c:v>janv - mai 2020</c:v>
                </c:pt>
                <c:pt idx="7">
                  <c:v>janv - mai 2021</c:v>
                </c:pt>
                <c:pt idx="8">
                  <c:v>janv - mai 2022</c:v>
                </c:pt>
                <c:pt idx="9">
                  <c:v>janv - mai 2023</c:v>
                </c:pt>
                <c:pt idx="10">
                  <c:v>janv - mai 2024</c:v>
                </c:pt>
              </c:strCache>
            </c:strRef>
          </c:cat>
          <c:val>
            <c:numRef>
              <c:f>'Appr à masquer'!$C$4:$C$14</c:f>
              <c:numCache>
                <c:formatCode>#,##0</c:formatCode>
                <c:ptCount val="11"/>
                <c:pt idx="0">
                  <c:v>903</c:v>
                </c:pt>
                <c:pt idx="1">
                  <c:v>970</c:v>
                </c:pt>
                <c:pt idx="2">
                  <c:v>920</c:v>
                </c:pt>
                <c:pt idx="3">
                  <c:v>925</c:v>
                </c:pt>
                <c:pt idx="4">
                  <c:v>1035</c:v>
                </c:pt>
                <c:pt idx="5">
                  <c:v>1389</c:v>
                </c:pt>
                <c:pt idx="6">
                  <c:v>1722</c:v>
                </c:pt>
                <c:pt idx="7">
                  <c:v>5839</c:v>
                </c:pt>
                <c:pt idx="8">
                  <c:v>5909</c:v>
                </c:pt>
                <c:pt idx="9">
                  <c:v>6130</c:v>
                </c:pt>
                <c:pt idx="10">
                  <c:v>7079</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7500"/>
          <c:min val="0"/>
        </c:scaling>
        <c:delete val="0"/>
        <c:axPos val="l"/>
        <c:majorGridlines/>
        <c:numFmt formatCode="#,##0" sourceLinked="1"/>
        <c:majorTickMark val="none"/>
        <c:minorTickMark val="none"/>
        <c:tickLblPos val="nextTo"/>
        <c:crossAx val="37014144"/>
        <c:crosses val="autoZero"/>
        <c:crossBetween val="between"/>
        <c:majorUnit val="5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masquer'!$B$17:$B$27</c:f>
              <c:strCache>
                <c:ptCount val="11"/>
                <c:pt idx="0">
                  <c:v>mai 2014</c:v>
                </c:pt>
                <c:pt idx="1">
                  <c:v>mai 2015</c:v>
                </c:pt>
                <c:pt idx="2">
                  <c:v>mai 2016</c:v>
                </c:pt>
                <c:pt idx="3">
                  <c:v>mai 2017</c:v>
                </c:pt>
                <c:pt idx="4">
                  <c:v>mai 2018</c:v>
                </c:pt>
                <c:pt idx="5">
                  <c:v>mai 2019</c:v>
                </c:pt>
                <c:pt idx="6">
                  <c:v>mai 2020</c:v>
                </c:pt>
                <c:pt idx="7">
                  <c:v>mai 2021</c:v>
                </c:pt>
                <c:pt idx="8">
                  <c:v>mai 2022</c:v>
                </c:pt>
                <c:pt idx="9">
                  <c:v>mai 2023</c:v>
                </c:pt>
                <c:pt idx="10">
                  <c:v>mai 2024</c:v>
                </c:pt>
              </c:strCache>
            </c:strRef>
          </c:cat>
          <c:val>
            <c:numRef>
              <c:f>'Appr à masquer'!$C$17:$C$27</c:f>
              <c:numCache>
                <c:formatCode>#,##0</c:formatCode>
                <c:ptCount val="11"/>
                <c:pt idx="0">
                  <c:v>28618</c:v>
                </c:pt>
                <c:pt idx="1">
                  <c:v>26642</c:v>
                </c:pt>
                <c:pt idx="2">
                  <c:v>26700</c:v>
                </c:pt>
                <c:pt idx="3">
                  <c:v>26987</c:v>
                </c:pt>
                <c:pt idx="4">
                  <c:v>26360</c:v>
                </c:pt>
                <c:pt idx="5">
                  <c:v>26436</c:v>
                </c:pt>
                <c:pt idx="6">
                  <c:v>30881</c:v>
                </c:pt>
                <c:pt idx="7">
                  <c:v>46960</c:v>
                </c:pt>
                <c:pt idx="8">
                  <c:v>57691</c:v>
                </c:pt>
                <c:pt idx="9">
                  <c:v>65190</c:v>
                </c:pt>
                <c:pt idx="10">
                  <c:v>68317</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70000"/>
          <c:min val="0"/>
        </c:scaling>
        <c:delete val="0"/>
        <c:axPos val="l"/>
        <c:majorGridlines/>
        <c:numFmt formatCode="#,##0" sourceLinked="1"/>
        <c:majorTickMark val="none"/>
        <c:minorTickMark val="none"/>
        <c:tickLblPos val="nextTo"/>
        <c:crossAx val="128793600"/>
        <c:crosses val="autoZero"/>
        <c:crossBetween val="between"/>
        <c:majorUnit val="5000"/>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28415</c:v>
                </c:pt>
                <c:pt idx="7">
                  <c:v>30561</c:v>
                </c:pt>
                <c:pt idx="8">
                  <c:v>30061</c:v>
                </c:pt>
                <c:pt idx="9">
                  <c:v>29086</c:v>
                </c:pt>
                <c:pt idx="10">
                  <c:v>37925</c:v>
                </c:pt>
                <c:pt idx="11">
                  <c:v>44602</c:v>
                </c:pt>
                <c:pt idx="12">
                  <c:v>46372</c:v>
                </c:pt>
                <c:pt idx="13">
                  <c:v>44805</c:v>
                </c:pt>
                <c:pt idx="14">
                  <c:v>53638</c:v>
                </c:pt>
                <c:pt idx="15">
                  <c:v>58503</c:v>
                </c:pt>
                <c:pt idx="16">
                  <c:v>57462</c:v>
                </c:pt>
                <c:pt idx="17">
                  <c:v>55277</c:v>
                </c:pt>
                <c:pt idx="18">
                  <c:v>61618</c:v>
                </c:pt>
                <c:pt idx="19">
                  <c:v>66409</c:v>
                </c:pt>
                <c:pt idx="20">
                  <c:v>65040</c:v>
                </c:pt>
                <c:pt idx="21">
                  <c:v>61983</c:v>
                </c:pt>
                <c:pt idx="22">
                  <c:v>64641</c:v>
                </c:pt>
                <c:pt idx="23">
                  <c:v>68930</c:v>
                </c:pt>
                <c:pt idx="24">
                  <c:v>67597</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1399</c:v>
                </c:pt>
                <c:pt idx="15">
                  <c:v>1749</c:v>
                </c:pt>
                <c:pt idx="16">
                  <c:v>1744</c:v>
                </c:pt>
                <c:pt idx="17">
                  <c:v>1698</c:v>
                </c:pt>
                <c:pt idx="18">
                  <c:v>1707</c:v>
                </c:pt>
                <c:pt idx="19">
                  <c:v>1956</c:v>
                </c:pt>
                <c:pt idx="20">
                  <c:v>1938</c:v>
                </c:pt>
                <c:pt idx="21">
                  <c:v>1893</c:v>
                </c:pt>
                <c:pt idx="22">
                  <c:v>2000</c:v>
                </c:pt>
                <c:pt idx="23">
                  <c:v>2331</c:v>
                </c:pt>
                <c:pt idx="24">
                  <c:v>2291</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1053</c:v>
                </c:pt>
                <c:pt idx="7">
                  <c:v>1101</c:v>
                </c:pt>
                <c:pt idx="8">
                  <c:v>1072</c:v>
                </c:pt>
                <c:pt idx="9">
                  <c:v>1017</c:v>
                </c:pt>
                <c:pt idx="10">
                  <c:v>1221</c:v>
                </c:pt>
                <c:pt idx="11">
                  <c:v>1386</c:v>
                </c:pt>
                <c:pt idx="12">
                  <c:v>1429</c:v>
                </c:pt>
                <c:pt idx="13">
                  <c:v>1376</c:v>
                </c:pt>
                <c:pt idx="14">
                  <c:v>1596</c:v>
                </c:pt>
                <c:pt idx="15">
                  <c:v>1697</c:v>
                </c:pt>
                <c:pt idx="16">
                  <c:v>1661</c:v>
                </c:pt>
                <c:pt idx="17">
                  <c:v>1639</c:v>
                </c:pt>
                <c:pt idx="18">
                  <c:v>1710</c:v>
                </c:pt>
                <c:pt idx="19">
                  <c:v>1820</c:v>
                </c:pt>
                <c:pt idx="20">
                  <c:v>1758</c:v>
                </c:pt>
                <c:pt idx="21">
                  <c:v>1669</c:v>
                </c:pt>
                <c:pt idx="22">
                  <c:v>1698</c:v>
                </c:pt>
                <c:pt idx="23">
                  <c:v>1803</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62</c:v>
                </c:pt>
                <c:pt idx="21">
                  <c:v>61</c:v>
                </c:pt>
                <c:pt idx="22">
                  <c:v>63</c:v>
                </c:pt>
                <c:pt idx="23">
                  <c:v>73</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832</c:v>
                </c:pt>
                <c:pt idx="8">
                  <c:v>820</c:v>
                </c:pt>
                <c:pt idx="9">
                  <c:v>778</c:v>
                </c:pt>
                <c:pt idx="10">
                  <c:v>912</c:v>
                </c:pt>
                <c:pt idx="11">
                  <c:v>1044</c:v>
                </c:pt>
                <c:pt idx="12">
                  <c:v>1091</c:v>
                </c:pt>
                <c:pt idx="13">
                  <c:v>1080</c:v>
                </c:pt>
                <c:pt idx="14">
                  <c:v>1244</c:v>
                </c:pt>
                <c:pt idx="15">
                  <c:v>1332</c:v>
                </c:pt>
                <c:pt idx="16">
                  <c:v>1277</c:v>
                </c:pt>
                <c:pt idx="17">
                  <c:v>1239</c:v>
                </c:pt>
                <c:pt idx="18">
                  <c:v>1251</c:v>
                </c:pt>
                <c:pt idx="19">
                  <c:v>1330</c:v>
                </c:pt>
                <c:pt idx="20">
                  <c:v>1273</c:v>
                </c:pt>
                <c:pt idx="21">
                  <c:v>1227</c:v>
                </c:pt>
                <c:pt idx="22">
                  <c:v>1296</c:v>
                </c:pt>
                <c:pt idx="23">
                  <c:v>1382</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3590</c:v>
                </c:pt>
                <c:pt idx="7">
                  <c:v>3830</c:v>
                </c:pt>
                <c:pt idx="8">
                  <c:v>3732</c:v>
                </c:pt>
                <c:pt idx="9">
                  <c:v>3605</c:v>
                </c:pt>
                <c:pt idx="10">
                  <c:v>4544</c:v>
                </c:pt>
                <c:pt idx="11">
                  <c:v>5197</c:v>
                </c:pt>
                <c:pt idx="12">
                  <c:v>5296</c:v>
                </c:pt>
                <c:pt idx="13">
                  <c:v>5096</c:v>
                </c:pt>
                <c:pt idx="14">
                  <c:v>6100</c:v>
                </c:pt>
                <c:pt idx="15">
                  <c:v>6534</c:v>
                </c:pt>
                <c:pt idx="16">
                  <c:v>6374</c:v>
                </c:pt>
                <c:pt idx="17">
                  <c:v>6102</c:v>
                </c:pt>
                <c:pt idx="18">
                  <c:v>6880</c:v>
                </c:pt>
                <c:pt idx="19">
                  <c:v>7259</c:v>
                </c:pt>
                <c:pt idx="20">
                  <c:v>7028</c:v>
                </c:pt>
                <c:pt idx="21">
                  <c:v>6688</c:v>
                </c:pt>
                <c:pt idx="22">
                  <c:v>7215</c:v>
                </c:pt>
                <c:pt idx="23">
                  <c:v>7573</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98</c:v>
                </c:pt>
                <c:pt idx="18">
                  <c:v>112</c:v>
                </c:pt>
                <c:pt idx="19">
                  <c:v>133</c:v>
                </c:pt>
                <c:pt idx="20">
                  <c:v>127</c:v>
                </c:pt>
                <c:pt idx="21">
                  <c:v>124</c:v>
                </c:pt>
                <c:pt idx="22">
                  <c:v>122</c:v>
                </c:pt>
                <c:pt idx="23">
                  <c:v>129</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5779</c:v>
                </c:pt>
                <c:pt idx="8">
                  <c:v>5733</c:v>
                </c:pt>
                <c:pt idx="9">
                  <c:v>5520</c:v>
                </c:pt>
                <c:pt idx="10">
                  <c:v>6831</c:v>
                </c:pt>
                <c:pt idx="11">
                  <c:v>8017</c:v>
                </c:pt>
                <c:pt idx="12">
                  <c:v>8383</c:v>
                </c:pt>
                <c:pt idx="13">
                  <c:v>8116</c:v>
                </c:pt>
                <c:pt idx="14">
                  <c:v>9353</c:v>
                </c:pt>
                <c:pt idx="15">
                  <c:v>10261</c:v>
                </c:pt>
                <c:pt idx="16">
                  <c:v>10184</c:v>
                </c:pt>
                <c:pt idx="17">
                  <c:v>9758</c:v>
                </c:pt>
                <c:pt idx="18">
                  <c:v>10510</c:v>
                </c:pt>
                <c:pt idx="19">
                  <c:v>11446</c:v>
                </c:pt>
                <c:pt idx="20">
                  <c:v>11168</c:v>
                </c:pt>
                <c:pt idx="21">
                  <c:v>10600</c:v>
                </c:pt>
                <c:pt idx="22">
                  <c:v>10752</c:v>
                </c:pt>
                <c:pt idx="23">
                  <c:v>11641</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252</c:v>
                </c:pt>
                <c:pt idx="15">
                  <c:v>343</c:v>
                </c:pt>
                <c:pt idx="16">
                  <c:v>344</c:v>
                </c:pt>
                <c:pt idx="17">
                  <c:v>337</c:v>
                </c:pt>
                <c:pt idx="18">
                  <c:v>387</c:v>
                </c:pt>
                <c:pt idx="19">
                  <c:v>461</c:v>
                </c:pt>
                <c:pt idx="20">
                  <c:v>459</c:v>
                </c:pt>
                <c:pt idx="21">
                  <c:v>447</c:v>
                </c:pt>
                <c:pt idx="22">
                  <c:v>508</c:v>
                </c:pt>
                <c:pt idx="23">
                  <c:v>656</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5496</c:v>
                </c:pt>
                <c:pt idx="7">
                  <c:v>5996</c:v>
                </c:pt>
                <c:pt idx="8">
                  <c:v>5881</c:v>
                </c:pt>
                <c:pt idx="9">
                  <c:v>5698</c:v>
                </c:pt>
                <c:pt idx="10">
                  <c:v>7642</c:v>
                </c:pt>
                <c:pt idx="11">
                  <c:v>9157</c:v>
                </c:pt>
                <c:pt idx="12">
                  <c:v>9608</c:v>
                </c:pt>
                <c:pt idx="13">
                  <c:v>9207</c:v>
                </c:pt>
                <c:pt idx="14">
                  <c:v>11111</c:v>
                </c:pt>
                <c:pt idx="15">
                  <c:v>12368</c:v>
                </c:pt>
                <c:pt idx="16">
                  <c:v>12165</c:v>
                </c:pt>
                <c:pt idx="17">
                  <c:v>11648</c:v>
                </c:pt>
                <c:pt idx="18">
                  <c:v>13030</c:v>
                </c:pt>
                <c:pt idx="19">
                  <c:v>14200</c:v>
                </c:pt>
                <c:pt idx="20">
                  <c:v>13942</c:v>
                </c:pt>
                <c:pt idx="21">
                  <c:v>13211</c:v>
                </c:pt>
                <c:pt idx="22">
                  <c:v>13703</c:v>
                </c:pt>
                <c:pt idx="23">
                  <c:v>14830</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271</c:v>
                </c:pt>
                <c:pt idx="15">
                  <c:v>325</c:v>
                </c:pt>
                <c:pt idx="16">
                  <c:v>327</c:v>
                </c:pt>
                <c:pt idx="17">
                  <c:v>318</c:v>
                </c:pt>
                <c:pt idx="18">
                  <c:v>309</c:v>
                </c:pt>
                <c:pt idx="19">
                  <c:v>369</c:v>
                </c:pt>
                <c:pt idx="20">
                  <c:v>369</c:v>
                </c:pt>
                <c:pt idx="21">
                  <c:v>352</c:v>
                </c:pt>
                <c:pt idx="22">
                  <c:v>359</c:v>
                </c:pt>
                <c:pt idx="23">
                  <c:v>386</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12249</c:v>
                </c:pt>
                <c:pt idx="7">
                  <c:v>13023</c:v>
                </c:pt>
                <c:pt idx="8">
                  <c:v>12823</c:v>
                </c:pt>
                <c:pt idx="9">
                  <c:v>12468</c:v>
                </c:pt>
                <c:pt idx="10">
                  <c:v>16775</c:v>
                </c:pt>
                <c:pt idx="11">
                  <c:v>19801</c:v>
                </c:pt>
                <c:pt idx="12">
                  <c:v>20565</c:v>
                </c:pt>
                <c:pt idx="13">
                  <c:v>19930</c:v>
                </c:pt>
                <c:pt idx="14">
                  <c:v>24234</c:v>
                </c:pt>
                <c:pt idx="15">
                  <c:v>26311</c:v>
                </c:pt>
                <c:pt idx="16">
                  <c:v>25801</c:v>
                </c:pt>
                <c:pt idx="17">
                  <c:v>24891</c:v>
                </c:pt>
                <c:pt idx="18">
                  <c:v>28237</c:v>
                </c:pt>
                <c:pt idx="19">
                  <c:v>30354</c:v>
                </c:pt>
                <c:pt idx="20">
                  <c:v>29871</c:v>
                </c:pt>
                <c:pt idx="21">
                  <c:v>28588</c:v>
                </c:pt>
                <c:pt idx="22">
                  <c:v>29977</c:v>
                </c:pt>
                <c:pt idx="23">
                  <c:v>31701</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894</c:v>
                </c:pt>
                <c:pt idx="16">
                  <c:v>885</c:v>
                </c:pt>
                <c:pt idx="17">
                  <c:v>861</c:v>
                </c:pt>
                <c:pt idx="18">
                  <c:v>802</c:v>
                </c:pt>
                <c:pt idx="19">
                  <c:v>882</c:v>
                </c:pt>
                <c:pt idx="20">
                  <c:v>870</c:v>
                </c:pt>
                <c:pt idx="21">
                  <c:v>856</c:v>
                </c:pt>
                <c:pt idx="22">
                  <c:v>902</c:v>
                </c:pt>
                <c:pt idx="23">
                  <c:v>1039</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ab-SESE\10%20-%20Notes%20de%20conjoncture\01%20-%20Notes\2024\2024-T1\01%20-%20Fichiers%20de%20travail\Emploi-int&#233;rim\2024_T1_Emploi%20salari&#233;%20yc%20int&#233;rim_note.xlsx" TargetMode="External"/><Relationship Id="rId1" Type="http://schemas.openxmlformats.org/officeDocument/2006/relationships/externalLinkPath" Target="/Cab-SESE/10%20-%20Notes%20de%20conjoncture/01%20-%20Notes/2024/2024-T1/01%20-%20Fichiers%20de%20travail/Emploi-int&#233;rim/2024_T1_Emploi%20salari&#233;%20yc%20int&#233;rim_no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loi direct France métro"/>
      <sheetName val="Intérim par secteur_FM"/>
      <sheetName val="Emploi France métro y.c. intér"/>
      <sheetName val="Emploi direct Paca"/>
      <sheetName val="Intérim Paca réaffecté"/>
      <sheetName val="Emploi Paca y.c. intérim"/>
      <sheetName val="Contrib int et emp direct"/>
      <sheetName val="Contrib int et emp direct (2)"/>
      <sheetName val="Taux de recours Paca"/>
      <sheetName val="Taux de recours FM"/>
      <sheetName val="Secteur privé-public"/>
      <sheetName val="Figures 1-2-3-4 Note Conj"/>
      <sheetName val="Figures 1-2-3-4 Note Conj (2)"/>
      <sheetName val="Données figures 1-2-3"/>
      <sheetName val="Données figures 1-2-3 (2)"/>
      <sheetName val="Données figure 4"/>
      <sheetName val="Données figure 4 (2)"/>
      <sheetName val="Graph sous-secteurs Paca"/>
      <sheetName val="Gr secteurs Paca-FM"/>
      <sheetName val="Graph intérim"/>
      <sheetName val="Feuil1"/>
    </sheetNames>
    <sheetDataSet>
      <sheetData sheetId="0"/>
      <sheetData sheetId="1"/>
      <sheetData sheetId="2">
        <row r="90">
          <cell r="CP90">
            <v>665322.77656035125</v>
          </cell>
        </row>
        <row r="91">
          <cell r="CP91">
            <v>784014.58435042202</v>
          </cell>
        </row>
        <row r="92">
          <cell r="CP92">
            <v>663900.23153877258</v>
          </cell>
        </row>
        <row r="93">
          <cell r="CP93">
            <v>511324.27657063305</v>
          </cell>
        </row>
        <row r="94">
          <cell r="CP94">
            <v>425679.23856100813</v>
          </cell>
        </row>
        <row r="95">
          <cell r="CP95">
            <v>360143.76635535061</v>
          </cell>
        </row>
        <row r="96">
          <cell r="CP96">
            <v>320190.16685321182</v>
          </cell>
        </row>
        <row r="97">
          <cell r="CP97">
            <v>271406.96455547586</v>
          </cell>
        </row>
        <row r="98">
          <cell r="CP98">
            <v>208879.00141249597</v>
          </cell>
        </row>
        <row r="99">
          <cell r="CP99">
            <v>149932.6292453669</v>
          </cell>
        </row>
        <row r="100">
          <cell r="CP100">
            <v>178847.20689788833</v>
          </cell>
        </row>
      </sheetData>
      <sheetData sheetId="3"/>
      <sheetData sheetId="4"/>
      <sheetData sheetId="5">
        <row r="90">
          <cell r="CP90">
            <v>64165.000000000698</v>
          </cell>
        </row>
        <row r="91">
          <cell r="CP91">
            <v>73771.00000000163</v>
          </cell>
        </row>
        <row r="92">
          <cell r="CP92">
            <v>62552.999999997439</v>
          </cell>
        </row>
        <row r="93">
          <cell r="CP93">
            <v>50963.000000000233</v>
          </cell>
        </row>
        <row r="94">
          <cell r="CP94">
            <v>39000.999999998603</v>
          </cell>
        </row>
        <row r="95">
          <cell r="CP95">
            <v>27635.999999997905</v>
          </cell>
        </row>
        <row r="96">
          <cell r="CP96">
            <v>27959.000000002095</v>
          </cell>
        </row>
        <row r="97">
          <cell r="CP97">
            <v>19550.999999998836</v>
          </cell>
        </row>
        <row r="98">
          <cell r="CP98">
            <v>20702.000000000466</v>
          </cell>
        </row>
        <row r="99">
          <cell r="CP99">
            <v>16727.999999999534</v>
          </cell>
        </row>
        <row r="100">
          <cell r="CP100">
            <v>18115.999999998836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tabSelected="1" zoomScaleNormal="100" workbookViewId="0">
      <selection activeCell="L4" sqref="L4"/>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09" t="s">
        <v>52</v>
      </c>
      <c r="B1" s="109"/>
      <c r="C1" s="109"/>
      <c r="D1" s="109"/>
      <c r="E1" s="109"/>
      <c r="F1" s="109"/>
      <c r="G1" s="109"/>
      <c r="H1" s="109"/>
      <c r="I1" s="109"/>
      <c r="J1" s="109"/>
      <c r="K1" s="109"/>
    </row>
    <row r="2" spans="1:11" s="21" customFormat="1" ht="15" customHeight="1" x14ac:dyDescent="0.25">
      <c r="A2" s="112" t="s">
        <v>14</v>
      </c>
      <c r="B2" s="112"/>
      <c r="C2" s="112"/>
      <c r="D2" s="112"/>
      <c r="E2" s="112"/>
      <c r="F2" s="112"/>
      <c r="G2" s="112"/>
      <c r="H2" s="112"/>
      <c r="I2" s="112"/>
      <c r="J2" s="112"/>
      <c r="K2" s="112"/>
    </row>
    <row r="3" spans="1:11" ht="54.75" customHeight="1" x14ac:dyDescent="0.25">
      <c r="A3" s="32" t="s">
        <v>19</v>
      </c>
      <c r="B3" s="113" t="s">
        <v>34</v>
      </c>
      <c r="C3" s="113"/>
      <c r="D3" s="113"/>
      <c r="E3" s="113"/>
      <c r="F3" s="113"/>
      <c r="G3" s="113"/>
      <c r="H3" s="113"/>
      <c r="I3" s="113"/>
      <c r="J3" s="113"/>
      <c r="K3" s="113"/>
    </row>
    <row r="4" spans="1:11" ht="194.25" customHeight="1" x14ac:dyDescent="0.25">
      <c r="A4" s="22" t="s">
        <v>15</v>
      </c>
      <c r="B4" s="110" t="s">
        <v>65</v>
      </c>
      <c r="C4" s="111"/>
      <c r="D4" s="111"/>
      <c r="E4" s="111"/>
      <c r="F4" s="111"/>
      <c r="G4" s="111"/>
      <c r="H4" s="111"/>
      <c r="I4" s="111"/>
      <c r="J4" s="111"/>
      <c r="K4" s="111"/>
    </row>
    <row r="5" spans="1:11" ht="55.5" customHeight="1" x14ac:dyDescent="0.25">
      <c r="A5" s="22" t="s">
        <v>57</v>
      </c>
      <c r="B5" s="110" t="s">
        <v>67</v>
      </c>
      <c r="C5" s="111"/>
      <c r="D5" s="111"/>
      <c r="E5" s="111"/>
      <c r="F5" s="111"/>
      <c r="G5" s="111"/>
      <c r="H5" s="111"/>
      <c r="I5" s="111"/>
      <c r="J5" s="111"/>
      <c r="K5" s="111"/>
    </row>
    <row r="6" spans="1:11" ht="55.5" customHeight="1" x14ac:dyDescent="0.25">
      <c r="A6" s="22" t="s">
        <v>58</v>
      </c>
      <c r="B6" s="110" t="s">
        <v>66</v>
      </c>
      <c r="C6" s="111"/>
      <c r="D6" s="111"/>
      <c r="E6" s="111"/>
      <c r="F6" s="111"/>
      <c r="G6" s="111"/>
      <c r="H6" s="111"/>
      <c r="I6" s="111"/>
      <c r="J6" s="111"/>
      <c r="K6" s="111"/>
    </row>
    <row r="7" spans="1:11" ht="55.5" customHeight="1" x14ac:dyDescent="0.25">
      <c r="A7" s="22" t="s">
        <v>59</v>
      </c>
      <c r="B7" s="111" t="s">
        <v>68</v>
      </c>
      <c r="C7" s="111"/>
      <c r="D7" s="111"/>
      <c r="E7" s="111"/>
      <c r="F7" s="111"/>
      <c r="G7" s="111"/>
      <c r="H7" s="111"/>
      <c r="I7" s="111"/>
      <c r="J7" s="111"/>
      <c r="K7" s="111"/>
    </row>
    <row r="8" spans="1:11" ht="55.5" customHeight="1" x14ac:dyDescent="0.25">
      <c r="A8" s="22" t="s">
        <v>60</v>
      </c>
      <c r="B8" s="111" t="s">
        <v>69</v>
      </c>
      <c r="C8" s="111"/>
      <c r="D8" s="111"/>
      <c r="E8" s="111"/>
      <c r="F8" s="111"/>
      <c r="G8" s="111"/>
      <c r="H8" s="111"/>
      <c r="I8" s="111"/>
      <c r="J8" s="111"/>
      <c r="K8" s="111"/>
    </row>
    <row r="9" spans="1:11" ht="55.5" customHeight="1" x14ac:dyDescent="0.25">
      <c r="A9" s="22" t="s">
        <v>61</v>
      </c>
      <c r="B9" s="111" t="s">
        <v>70</v>
      </c>
      <c r="C9" s="111"/>
      <c r="D9" s="111"/>
      <c r="E9" s="111"/>
      <c r="F9" s="111"/>
      <c r="G9" s="111"/>
      <c r="H9" s="111"/>
      <c r="I9" s="111"/>
      <c r="J9" s="111"/>
      <c r="K9" s="111"/>
    </row>
    <row r="10" spans="1:11" ht="55.5" customHeight="1" x14ac:dyDescent="0.25">
      <c r="A10" s="22" t="s">
        <v>62</v>
      </c>
      <c r="B10" s="111" t="s">
        <v>71</v>
      </c>
      <c r="C10" s="111"/>
      <c r="D10" s="111"/>
      <c r="E10" s="111"/>
      <c r="F10" s="111"/>
      <c r="G10" s="111"/>
      <c r="H10" s="111"/>
      <c r="I10" s="111"/>
      <c r="J10" s="111"/>
      <c r="K10" s="111"/>
    </row>
    <row r="11" spans="1:11" ht="55.5" customHeight="1" x14ac:dyDescent="0.25">
      <c r="A11" s="22" t="s">
        <v>63</v>
      </c>
      <c r="B11" s="111" t="s">
        <v>72</v>
      </c>
      <c r="C11" s="111"/>
      <c r="D11" s="111"/>
      <c r="E11" s="111"/>
      <c r="F11" s="111"/>
      <c r="G11" s="111"/>
      <c r="H11" s="111"/>
      <c r="I11" s="111"/>
      <c r="J11" s="111"/>
      <c r="K11" s="111"/>
    </row>
    <row r="12" spans="1:11" ht="55.5" customHeight="1" x14ac:dyDescent="0.25">
      <c r="A12" s="22" t="s">
        <v>64</v>
      </c>
      <c r="B12" s="111" t="s">
        <v>73</v>
      </c>
      <c r="C12" s="111"/>
      <c r="D12" s="111"/>
      <c r="E12" s="111"/>
      <c r="F12" s="111"/>
      <c r="G12" s="111"/>
      <c r="H12" s="111"/>
      <c r="I12" s="111"/>
      <c r="J12" s="111"/>
      <c r="K12" s="111"/>
    </row>
  </sheetData>
  <mergeCells count="12">
    <mergeCell ref="B11:K11"/>
    <mergeCell ref="B12:K12"/>
    <mergeCell ref="B5:K5"/>
    <mergeCell ref="B6:K6"/>
    <mergeCell ref="B7:K7"/>
    <mergeCell ref="B8:K8"/>
    <mergeCell ref="B9:K9"/>
    <mergeCell ref="A1:K1"/>
    <mergeCell ref="B4:K4"/>
    <mergeCell ref="A2:K2"/>
    <mergeCell ref="B3:K3"/>
    <mergeCell ref="B10:K10"/>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47"/>
  <sheetViews>
    <sheetView zoomScaleNormal="100" workbookViewId="0">
      <pane ySplit="10" topLeftCell="A11" activePane="bottomLeft" state="frozen"/>
      <selection activeCell="H24" sqref="H24"/>
      <selection pane="bottomLeft" activeCell="H24" sqref="H2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6" t="s">
        <v>94</v>
      </c>
      <c r="C6" s="126"/>
      <c r="D6" s="126"/>
      <c r="E6" s="126"/>
      <c r="F6" s="126"/>
      <c r="G6" s="126"/>
      <c r="H6" s="126"/>
      <c r="I6" s="126"/>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7" t="s">
        <v>47</v>
      </c>
      <c r="C9" s="128"/>
      <c r="D9" s="128"/>
      <c r="E9" s="127" t="s">
        <v>46</v>
      </c>
      <c r="F9" s="128"/>
      <c r="G9" s="129"/>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6520</v>
      </c>
      <c r="F11" s="10">
        <v>6376</v>
      </c>
      <c r="G11" s="73">
        <v>144</v>
      </c>
      <c r="H11" s="80"/>
      <c r="I11" s="80"/>
    </row>
    <row r="12" spans="1:11" x14ac:dyDescent="0.2">
      <c r="A12" s="8">
        <v>41306</v>
      </c>
      <c r="B12" s="94">
        <v>43</v>
      </c>
      <c r="C12" s="10">
        <v>41</v>
      </c>
      <c r="D12" s="10">
        <v>2</v>
      </c>
      <c r="E12" s="46">
        <v>6451</v>
      </c>
      <c r="F12" s="10">
        <v>6305</v>
      </c>
      <c r="G12" s="74">
        <v>146</v>
      </c>
      <c r="H12" s="80"/>
      <c r="I12" s="80"/>
    </row>
    <row r="13" spans="1:11" x14ac:dyDescent="0.2">
      <c r="A13" s="8">
        <v>41334</v>
      </c>
      <c r="B13" s="94">
        <v>37</v>
      </c>
      <c r="C13" s="10">
        <v>37</v>
      </c>
      <c r="D13" s="10">
        <v>0</v>
      </c>
      <c r="E13" s="46">
        <v>6369</v>
      </c>
      <c r="F13" s="10">
        <v>6223</v>
      </c>
      <c r="G13" s="74">
        <v>146</v>
      </c>
      <c r="H13" s="80"/>
      <c r="I13" s="80"/>
    </row>
    <row r="14" spans="1:11" x14ac:dyDescent="0.2">
      <c r="A14" s="8">
        <v>41365</v>
      </c>
      <c r="B14" s="94">
        <v>36</v>
      </c>
      <c r="C14" s="10">
        <v>36</v>
      </c>
      <c r="D14" s="10">
        <v>0</v>
      </c>
      <c r="E14" s="46">
        <v>6291</v>
      </c>
      <c r="F14" s="10">
        <v>6146</v>
      </c>
      <c r="G14" s="74">
        <v>145</v>
      </c>
      <c r="H14" s="80"/>
      <c r="I14" s="80"/>
    </row>
    <row r="15" spans="1:11" x14ac:dyDescent="0.2">
      <c r="A15" s="8">
        <v>41395</v>
      </c>
      <c r="B15" s="94">
        <v>24</v>
      </c>
      <c r="C15" s="10">
        <v>24</v>
      </c>
      <c r="D15" s="10">
        <v>0</v>
      </c>
      <c r="E15" s="46">
        <v>6201</v>
      </c>
      <c r="F15" s="10">
        <v>6056</v>
      </c>
      <c r="G15" s="74">
        <v>145</v>
      </c>
      <c r="H15" s="80"/>
      <c r="I15" s="80"/>
    </row>
    <row r="16" spans="1:11" x14ac:dyDescent="0.2">
      <c r="A16" s="8">
        <v>41426</v>
      </c>
      <c r="B16" s="94">
        <v>50</v>
      </c>
      <c r="C16" s="10">
        <v>50</v>
      </c>
      <c r="D16" s="10">
        <v>0</v>
      </c>
      <c r="E16" s="46">
        <v>6079</v>
      </c>
      <c r="F16" s="10">
        <v>5936</v>
      </c>
      <c r="G16" s="74">
        <v>143</v>
      </c>
      <c r="H16" s="80"/>
      <c r="I16" s="80"/>
    </row>
    <row r="17" spans="1:9" x14ac:dyDescent="0.2">
      <c r="A17" s="8">
        <v>41456</v>
      </c>
      <c r="B17" s="94">
        <v>770</v>
      </c>
      <c r="C17" s="10">
        <v>764</v>
      </c>
      <c r="D17" s="10">
        <v>6</v>
      </c>
      <c r="E17" s="46">
        <v>6068</v>
      </c>
      <c r="F17" s="10">
        <v>5928</v>
      </c>
      <c r="G17" s="74">
        <v>140</v>
      </c>
      <c r="H17" s="80"/>
      <c r="I17" s="80"/>
    </row>
    <row r="18" spans="1:9" x14ac:dyDescent="0.2">
      <c r="A18" s="8">
        <v>41487</v>
      </c>
      <c r="B18" s="94">
        <v>532</v>
      </c>
      <c r="C18" s="10">
        <v>530</v>
      </c>
      <c r="D18" s="10">
        <v>2</v>
      </c>
      <c r="E18" s="46">
        <v>5372</v>
      </c>
      <c r="F18" s="10">
        <v>5254</v>
      </c>
      <c r="G18" s="74">
        <v>118</v>
      </c>
      <c r="H18" s="80"/>
      <c r="I18" s="80"/>
    </row>
    <row r="19" spans="1:9" x14ac:dyDescent="0.2">
      <c r="A19" s="8">
        <v>41518</v>
      </c>
      <c r="B19" s="94">
        <v>1791</v>
      </c>
      <c r="C19" s="10">
        <v>1725</v>
      </c>
      <c r="D19" s="10">
        <v>66</v>
      </c>
      <c r="E19" s="46">
        <v>5939</v>
      </c>
      <c r="F19" s="10">
        <v>5789</v>
      </c>
      <c r="G19" s="74">
        <v>150</v>
      </c>
      <c r="H19" s="80"/>
      <c r="I19" s="80"/>
    </row>
    <row r="20" spans="1:9" x14ac:dyDescent="0.2">
      <c r="A20" s="8">
        <v>41548</v>
      </c>
      <c r="B20" s="94">
        <v>490</v>
      </c>
      <c r="C20" s="10">
        <v>471</v>
      </c>
      <c r="D20" s="10">
        <v>19</v>
      </c>
      <c r="E20" s="46">
        <v>6149</v>
      </c>
      <c r="F20" s="10">
        <v>5992</v>
      </c>
      <c r="G20" s="74">
        <v>157</v>
      </c>
      <c r="H20" s="80"/>
      <c r="I20" s="80"/>
    </row>
    <row r="21" spans="1:9" x14ac:dyDescent="0.2">
      <c r="A21" s="8">
        <v>41579</v>
      </c>
      <c r="B21" s="94">
        <v>299</v>
      </c>
      <c r="C21" s="10">
        <v>295</v>
      </c>
      <c r="D21" s="10">
        <v>4</v>
      </c>
      <c r="E21" s="46">
        <v>6229</v>
      </c>
      <c r="F21" s="10">
        <v>6069</v>
      </c>
      <c r="G21" s="74">
        <v>160</v>
      </c>
      <c r="H21" s="80"/>
      <c r="I21" s="80"/>
    </row>
    <row r="22" spans="1:9" x14ac:dyDescent="0.2">
      <c r="A22" s="49">
        <v>41609</v>
      </c>
      <c r="B22" s="95">
        <v>289</v>
      </c>
      <c r="C22" s="50">
        <v>283</v>
      </c>
      <c r="D22" s="50">
        <v>6</v>
      </c>
      <c r="E22" s="93">
        <v>6381</v>
      </c>
      <c r="F22" s="50">
        <v>6216</v>
      </c>
      <c r="G22" s="75">
        <v>165</v>
      </c>
      <c r="H22" s="80"/>
      <c r="I22" s="80"/>
    </row>
    <row r="23" spans="1:9" x14ac:dyDescent="0.2">
      <c r="A23" s="8">
        <v>41640</v>
      </c>
      <c r="B23" s="94">
        <v>42</v>
      </c>
      <c r="C23" s="10">
        <v>40</v>
      </c>
      <c r="D23" s="10">
        <v>2</v>
      </c>
      <c r="E23" s="46">
        <v>6290</v>
      </c>
      <c r="F23" s="10">
        <v>6124</v>
      </c>
      <c r="G23" s="74">
        <v>166</v>
      </c>
      <c r="H23" s="80"/>
      <c r="I23" s="80"/>
    </row>
    <row r="24" spans="1:9" x14ac:dyDescent="0.2">
      <c r="A24" s="8">
        <v>41671</v>
      </c>
      <c r="B24" s="94">
        <v>29</v>
      </c>
      <c r="C24" s="10">
        <v>27</v>
      </c>
      <c r="D24" s="10">
        <v>2</v>
      </c>
      <c r="E24" s="46">
        <v>6210</v>
      </c>
      <c r="F24" s="10">
        <v>6042</v>
      </c>
      <c r="G24" s="74">
        <v>168</v>
      </c>
      <c r="H24" s="80"/>
      <c r="I24" s="80"/>
    </row>
    <row r="25" spans="1:9" x14ac:dyDescent="0.2">
      <c r="A25" s="8">
        <v>41699</v>
      </c>
      <c r="B25" s="94">
        <v>28</v>
      </c>
      <c r="C25" s="10">
        <v>28</v>
      </c>
      <c r="D25" s="10">
        <v>0</v>
      </c>
      <c r="E25" s="46">
        <v>6165</v>
      </c>
      <c r="F25" s="10">
        <v>5997</v>
      </c>
      <c r="G25" s="74">
        <v>168</v>
      </c>
      <c r="H25" s="80"/>
      <c r="I25" s="80"/>
    </row>
    <row r="26" spans="1:9" x14ac:dyDescent="0.2">
      <c r="A26" s="8">
        <v>41730</v>
      </c>
      <c r="B26" s="94">
        <v>27</v>
      </c>
      <c r="C26" s="10">
        <v>27</v>
      </c>
      <c r="D26" s="10">
        <v>0</v>
      </c>
      <c r="E26" s="46">
        <v>6097</v>
      </c>
      <c r="F26" s="10">
        <v>5930</v>
      </c>
      <c r="G26" s="74">
        <v>167</v>
      </c>
      <c r="H26" s="80"/>
      <c r="I26" s="80"/>
    </row>
    <row r="27" spans="1:9" x14ac:dyDescent="0.2">
      <c r="A27" s="8">
        <v>41760</v>
      </c>
      <c r="B27" s="94">
        <v>16</v>
      </c>
      <c r="C27" s="10">
        <v>16</v>
      </c>
      <c r="D27" s="10">
        <v>0</v>
      </c>
      <c r="E27" s="46">
        <v>5992</v>
      </c>
      <c r="F27" s="10">
        <v>5825</v>
      </c>
      <c r="G27" s="74">
        <v>167</v>
      </c>
      <c r="H27" s="80"/>
      <c r="I27" s="80"/>
    </row>
    <row r="28" spans="1:9" x14ac:dyDescent="0.2">
      <c r="A28" s="8">
        <v>41791</v>
      </c>
      <c r="B28" s="94">
        <v>45</v>
      </c>
      <c r="C28" s="10">
        <v>44</v>
      </c>
      <c r="D28" s="10">
        <v>1</v>
      </c>
      <c r="E28" s="46">
        <v>5888</v>
      </c>
      <c r="F28" s="10">
        <v>5722</v>
      </c>
      <c r="G28" s="74">
        <v>166</v>
      </c>
      <c r="H28" s="80"/>
      <c r="I28" s="80"/>
    </row>
    <row r="29" spans="1:9" x14ac:dyDescent="0.2">
      <c r="A29" s="8">
        <v>41821</v>
      </c>
      <c r="B29" s="94">
        <v>756</v>
      </c>
      <c r="C29" s="10">
        <v>754</v>
      </c>
      <c r="D29" s="10">
        <v>2</v>
      </c>
      <c r="E29" s="46">
        <v>5774</v>
      </c>
      <c r="F29" s="10">
        <v>5616</v>
      </c>
      <c r="G29" s="74">
        <v>158</v>
      </c>
      <c r="H29" s="80"/>
      <c r="I29" s="80"/>
    </row>
    <row r="30" spans="1:9" x14ac:dyDescent="0.2">
      <c r="A30" s="8">
        <v>41852</v>
      </c>
      <c r="B30" s="94">
        <v>536</v>
      </c>
      <c r="C30" s="10">
        <v>532</v>
      </c>
      <c r="D30" s="10">
        <v>4</v>
      </c>
      <c r="E30" s="46">
        <v>4997</v>
      </c>
      <c r="F30" s="10">
        <v>4859</v>
      </c>
      <c r="G30" s="74">
        <v>138</v>
      </c>
      <c r="H30" s="80"/>
      <c r="I30" s="80"/>
    </row>
    <row r="31" spans="1:9" x14ac:dyDescent="0.2">
      <c r="A31" s="8">
        <v>41883</v>
      </c>
      <c r="B31" s="94">
        <v>1683</v>
      </c>
      <c r="C31" s="10">
        <v>1652</v>
      </c>
      <c r="D31" s="10">
        <v>31</v>
      </c>
      <c r="E31" s="46">
        <v>5497</v>
      </c>
      <c r="F31" s="10">
        <v>5368</v>
      </c>
      <c r="G31" s="74">
        <v>129</v>
      </c>
      <c r="H31" s="80"/>
      <c r="I31" s="80"/>
    </row>
    <row r="32" spans="1:9" x14ac:dyDescent="0.2">
      <c r="A32" s="8">
        <v>41913</v>
      </c>
      <c r="B32" s="94">
        <v>486</v>
      </c>
      <c r="C32" s="10">
        <v>471</v>
      </c>
      <c r="D32" s="10">
        <v>15</v>
      </c>
      <c r="E32" s="46">
        <v>5658</v>
      </c>
      <c r="F32" s="10">
        <v>5520</v>
      </c>
      <c r="G32" s="74">
        <v>138</v>
      </c>
      <c r="H32" s="80"/>
      <c r="I32" s="80"/>
    </row>
    <row r="33" spans="1:9" x14ac:dyDescent="0.2">
      <c r="A33" s="8">
        <v>41944</v>
      </c>
      <c r="B33" s="94">
        <v>289</v>
      </c>
      <c r="C33" s="10">
        <v>288</v>
      </c>
      <c r="D33" s="10">
        <v>1</v>
      </c>
      <c r="E33" s="46">
        <v>5734</v>
      </c>
      <c r="F33" s="10">
        <v>5597</v>
      </c>
      <c r="G33" s="74">
        <v>137</v>
      </c>
      <c r="H33" s="80"/>
      <c r="I33" s="80"/>
    </row>
    <row r="34" spans="1:9" x14ac:dyDescent="0.2">
      <c r="A34" s="49">
        <v>41974</v>
      </c>
      <c r="B34" s="95">
        <v>322</v>
      </c>
      <c r="C34" s="50">
        <v>319</v>
      </c>
      <c r="D34" s="50">
        <v>3</v>
      </c>
      <c r="E34" s="93">
        <v>5904</v>
      </c>
      <c r="F34" s="50">
        <v>5765</v>
      </c>
      <c r="G34" s="75">
        <v>139</v>
      </c>
      <c r="H34" s="80"/>
      <c r="I34" s="80"/>
    </row>
    <row r="35" spans="1:9" x14ac:dyDescent="0.2">
      <c r="A35" s="8">
        <v>42005</v>
      </c>
      <c r="B35" s="94">
        <v>44</v>
      </c>
      <c r="C35" s="10">
        <v>42</v>
      </c>
      <c r="D35" s="10">
        <v>2</v>
      </c>
      <c r="E35" s="46">
        <v>5804</v>
      </c>
      <c r="F35" s="10">
        <v>5667</v>
      </c>
      <c r="G35" s="74">
        <v>137</v>
      </c>
      <c r="H35" s="80"/>
      <c r="I35" s="80"/>
    </row>
    <row r="36" spans="1:9" x14ac:dyDescent="0.2">
      <c r="A36" s="8">
        <v>42036</v>
      </c>
      <c r="B36" s="94">
        <v>64</v>
      </c>
      <c r="C36" s="10">
        <v>42</v>
      </c>
      <c r="D36" s="10">
        <v>22</v>
      </c>
      <c r="E36" s="46">
        <v>5764</v>
      </c>
      <c r="F36" s="10">
        <v>5605</v>
      </c>
      <c r="G36" s="74">
        <v>159</v>
      </c>
      <c r="H36" s="80"/>
      <c r="I36" s="80"/>
    </row>
    <row r="37" spans="1:9" x14ac:dyDescent="0.2">
      <c r="A37" s="8">
        <v>42064</v>
      </c>
      <c r="B37" s="94">
        <v>47</v>
      </c>
      <c r="C37" s="10">
        <v>45</v>
      </c>
      <c r="D37" s="10">
        <v>2</v>
      </c>
      <c r="E37" s="46">
        <v>5710</v>
      </c>
      <c r="F37" s="10">
        <v>5549</v>
      </c>
      <c r="G37" s="74">
        <v>161</v>
      </c>
      <c r="H37" s="80"/>
      <c r="I37" s="80"/>
    </row>
    <row r="38" spans="1:9" x14ac:dyDescent="0.2">
      <c r="A38" s="8">
        <v>42095</v>
      </c>
      <c r="B38" s="94">
        <v>32</v>
      </c>
      <c r="C38" s="10">
        <v>32</v>
      </c>
      <c r="D38" s="10">
        <v>0</v>
      </c>
      <c r="E38" s="46">
        <v>5638</v>
      </c>
      <c r="F38" s="10">
        <v>5480</v>
      </c>
      <c r="G38" s="74">
        <v>158</v>
      </c>
      <c r="H38" s="80"/>
      <c r="I38" s="80"/>
    </row>
    <row r="39" spans="1:9" x14ac:dyDescent="0.2">
      <c r="A39" s="8">
        <v>42125</v>
      </c>
      <c r="B39" s="94">
        <v>17</v>
      </c>
      <c r="C39" s="10">
        <v>17</v>
      </c>
      <c r="D39" s="10">
        <v>0</v>
      </c>
      <c r="E39" s="46">
        <v>5549</v>
      </c>
      <c r="F39" s="10">
        <v>5391</v>
      </c>
      <c r="G39" s="74">
        <v>158</v>
      </c>
      <c r="H39" s="80"/>
      <c r="I39" s="80"/>
    </row>
    <row r="40" spans="1:9" x14ac:dyDescent="0.2">
      <c r="A40" s="8">
        <v>42156</v>
      </c>
      <c r="B40" s="94">
        <v>53</v>
      </c>
      <c r="C40" s="10">
        <v>53</v>
      </c>
      <c r="D40" s="10">
        <v>0</v>
      </c>
      <c r="E40" s="46">
        <v>5449</v>
      </c>
      <c r="F40" s="10">
        <v>5292</v>
      </c>
      <c r="G40" s="74">
        <v>157</v>
      </c>
      <c r="H40" s="80"/>
      <c r="I40" s="80"/>
    </row>
    <row r="41" spans="1:9" x14ac:dyDescent="0.2">
      <c r="A41" s="8">
        <v>42186</v>
      </c>
      <c r="B41" s="94">
        <v>714</v>
      </c>
      <c r="C41" s="10">
        <v>711</v>
      </c>
      <c r="D41" s="10">
        <v>3</v>
      </c>
      <c r="E41" s="46">
        <v>5445</v>
      </c>
      <c r="F41" s="10">
        <v>5291</v>
      </c>
      <c r="G41" s="74">
        <v>154</v>
      </c>
      <c r="H41" s="80"/>
      <c r="I41" s="80"/>
    </row>
    <row r="42" spans="1:9" x14ac:dyDescent="0.2">
      <c r="A42" s="8">
        <v>42217</v>
      </c>
      <c r="B42" s="94">
        <v>571</v>
      </c>
      <c r="C42" s="10">
        <v>569</v>
      </c>
      <c r="D42" s="10">
        <v>2</v>
      </c>
      <c r="E42" s="46">
        <v>4833</v>
      </c>
      <c r="F42" s="10">
        <v>4694</v>
      </c>
      <c r="G42" s="74">
        <v>139</v>
      </c>
      <c r="H42" s="80"/>
      <c r="I42" s="80"/>
    </row>
    <row r="43" spans="1:9" x14ac:dyDescent="0.2">
      <c r="A43" s="8">
        <v>42248</v>
      </c>
      <c r="B43" s="94">
        <v>1780</v>
      </c>
      <c r="C43" s="10">
        <v>1717</v>
      </c>
      <c r="D43" s="10">
        <v>63</v>
      </c>
      <c r="E43" s="46">
        <v>5343</v>
      </c>
      <c r="F43" s="10">
        <v>5184</v>
      </c>
      <c r="G43" s="74">
        <v>159</v>
      </c>
      <c r="H43" s="80"/>
      <c r="I43" s="80"/>
    </row>
    <row r="44" spans="1:9" x14ac:dyDescent="0.2">
      <c r="A44" s="8">
        <v>42278</v>
      </c>
      <c r="B44" s="94">
        <v>508</v>
      </c>
      <c r="C44" s="10">
        <v>494</v>
      </c>
      <c r="D44" s="10">
        <v>14</v>
      </c>
      <c r="E44" s="46">
        <v>5562</v>
      </c>
      <c r="F44" s="10">
        <v>5397</v>
      </c>
      <c r="G44" s="74">
        <v>165</v>
      </c>
      <c r="H44" s="80"/>
      <c r="I44" s="80"/>
    </row>
    <row r="45" spans="1:9" x14ac:dyDescent="0.2">
      <c r="A45" s="8">
        <v>42309</v>
      </c>
      <c r="B45" s="94">
        <v>338</v>
      </c>
      <c r="C45" s="10">
        <v>330</v>
      </c>
      <c r="D45" s="10">
        <v>8</v>
      </c>
      <c r="E45" s="46">
        <v>5706</v>
      </c>
      <c r="F45" s="10">
        <v>5536</v>
      </c>
      <c r="G45" s="74">
        <v>170</v>
      </c>
      <c r="H45" s="80"/>
      <c r="I45" s="80"/>
    </row>
    <row r="46" spans="1:9" x14ac:dyDescent="0.2">
      <c r="A46" s="49">
        <v>42339</v>
      </c>
      <c r="B46" s="95">
        <v>356</v>
      </c>
      <c r="C46" s="50">
        <v>350</v>
      </c>
      <c r="D46" s="50">
        <v>6</v>
      </c>
      <c r="E46" s="93">
        <v>5891</v>
      </c>
      <c r="F46" s="50">
        <v>5715</v>
      </c>
      <c r="G46" s="75">
        <v>176</v>
      </c>
      <c r="H46" s="80"/>
      <c r="I46" s="80"/>
    </row>
    <row r="47" spans="1:9" x14ac:dyDescent="0.2">
      <c r="A47" s="8">
        <v>42370</v>
      </c>
      <c r="B47" s="94">
        <v>47</v>
      </c>
      <c r="C47" s="10">
        <v>47</v>
      </c>
      <c r="D47" s="10">
        <v>0</v>
      </c>
      <c r="E47" s="46">
        <v>5793</v>
      </c>
      <c r="F47" s="10">
        <v>5620</v>
      </c>
      <c r="G47" s="74">
        <v>173</v>
      </c>
      <c r="H47" s="80"/>
      <c r="I47" s="80"/>
    </row>
    <row r="48" spans="1:9" x14ac:dyDescent="0.2">
      <c r="A48" s="8">
        <v>42401</v>
      </c>
      <c r="B48" s="94">
        <v>35</v>
      </c>
      <c r="C48" s="10">
        <v>35</v>
      </c>
      <c r="D48" s="10">
        <v>0</v>
      </c>
      <c r="E48" s="46">
        <v>5707</v>
      </c>
      <c r="F48" s="10">
        <v>5538</v>
      </c>
      <c r="G48" s="74">
        <v>169</v>
      </c>
      <c r="H48" s="80"/>
      <c r="I48" s="80"/>
    </row>
    <row r="49" spans="1:9" x14ac:dyDescent="0.2">
      <c r="A49" s="8">
        <v>42430</v>
      </c>
      <c r="B49" s="94">
        <v>48</v>
      </c>
      <c r="C49" s="10">
        <v>48</v>
      </c>
      <c r="D49" s="10">
        <v>0</v>
      </c>
      <c r="E49" s="46">
        <v>5637</v>
      </c>
      <c r="F49" s="10">
        <v>5468</v>
      </c>
      <c r="G49" s="74">
        <v>169</v>
      </c>
      <c r="H49" s="80"/>
      <c r="I49" s="80"/>
    </row>
    <row r="50" spans="1:9" x14ac:dyDescent="0.2">
      <c r="A50" s="8">
        <v>42461</v>
      </c>
      <c r="B50" s="94">
        <v>33</v>
      </c>
      <c r="C50" s="10">
        <v>33</v>
      </c>
      <c r="D50" s="10">
        <v>0</v>
      </c>
      <c r="E50" s="46">
        <v>5557</v>
      </c>
      <c r="F50" s="10">
        <v>5388</v>
      </c>
      <c r="G50" s="74">
        <v>169</v>
      </c>
      <c r="H50" s="80"/>
      <c r="I50" s="80"/>
    </row>
    <row r="51" spans="1:9" x14ac:dyDescent="0.2">
      <c r="A51" s="8">
        <v>42491</v>
      </c>
      <c r="B51" s="94">
        <v>30</v>
      </c>
      <c r="C51" s="10">
        <v>29</v>
      </c>
      <c r="D51" s="10">
        <v>1</v>
      </c>
      <c r="E51" s="46">
        <v>5478</v>
      </c>
      <c r="F51" s="10">
        <v>5308</v>
      </c>
      <c r="G51" s="74">
        <v>170</v>
      </c>
      <c r="H51" s="80"/>
      <c r="I51" s="80"/>
    </row>
    <row r="52" spans="1:9" x14ac:dyDescent="0.2">
      <c r="A52" s="8">
        <v>42522</v>
      </c>
      <c r="B52" s="94">
        <v>51</v>
      </c>
      <c r="C52" s="10">
        <v>51</v>
      </c>
      <c r="D52" s="10">
        <v>0</v>
      </c>
      <c r="E52" s="46">
        <v>5360</v>
      </c>
      <c r="F52" s="10">
        <v>5190</v>
      </c>
      <c r="G52" s="74">
        <v>170</v>
      </c>
      <c r="H52" s="80"/>
      <c r="I52" s="80"/>
    </row>
    <row r="53" spans="1:9" x14ac:dyDescent="0.2">
      <c r="A53" s="8">
        <v>42552</v>
      </c>
      <c r="B53" s="94">
        <v>761</v>
      </c>
      <c r="C53" s="10">
        <v>760</v>
      </c>
      <c r="D53" s="10">
        <v>1</v>
      </c>
      <c r="E53" s="46">
        <v>5358</v>
      </c>
      <c r="F53" s="10">
        <v>5201</v>
      </c>
      <c r="G53" s="74">
        <v>157</v>
      </c>
      <c r="H53" s="80"/>
      <c r="I53" s="80"/>
    </row>
    <row r="54" spans="1:9" x14ac:dyDescent="0.2">
      <c r="A54" s="8">
        <v>42583</v>
      </c>
      <c r="B54" s="94">
        <v>592</v>
      </c>
      <c r="C54" s="10">
        <v>588</v>
      </c>
      <c r="D54" s="10">
        <v>4</v>
      </c>
      <c r="E54" s="46">
        <v>4878</v>
      </c>
      <c r="F54" s="10">
        <v>4729</v>
      </c>
      <c r="G54" s="74">
        <v>149</v>
      </c>
      <c r="H54" s="80"/>
      <c r="I54" s="80"/>
    </row>
    <row r="55" spans="1:9" x14ac:dyDescent="0.2">
      <c r="A55" s="8">
        <v>42614</v>
      </c>
      <c r="B55" s="94">
        <v>1693</v>
      </c>
      <c r="C55" s="10">
        <v>1572</v>
      </c>
      <c r="D55" s="10">
        <v>121</v>
      </c>
      <c r="E55" s="46">
        <v>5377</v>
      </c>
      <c r="F55" s="10">
        <v>5154</v>
      </c>
      <c r="G55" s="74">
        <v>223</v>
      </c>
      <c r="H55" s="80"/>
      <c r="I55" s="80"/>
    </row>
    <row r="56" spans="1:9" x14ac:dyDescent="0.2">
      <c r="A56" s="8">
        <v>42644</v>
      </c>
      <c r="B56" s="94">
        <v>502</v>
      </c>
      <c r="C56" s="10">
        <v>485</v>
      </c>
      <c r="D56" s="10">
        <v>17</v>
      </c>
      <c r="E56" s="46">
        <v>5623</v>
      </c>
      <c r="F56" s="10">
        <v>5387</v>
      </c>
      <c r="G56" s="74">
        <v>236</v>
      </c>
      <c r="H56" s="80"/>
      <c r="I56" s="80"/>
    </row>
    <row r="57" spans="1:9" x14ac:dyDescent="0.2">
      <c r="A57" s="8">
        <v>42675</v>
      </c>
      <c r="B57" s="94">
        <v>304</v>
      </c>
      <c r="C57" s="10">
        <v>292</v>
      </c>
      <c r="D57" s="10">
        <v>12</v>
      </c>
      <c r="E57" s="46">
        <v>5742</v>
      </c>
      <c r="F57" s="10">
        <v>5497</v>
      </c>
      <c r="G57" s="74">
        <v>245</v>
      </c>
      <c r="H57" s="80"/>
      <c r="I57" s="80"/>
    </row>
    <row r="58" spans="1:9" x14ac:dyDescent="0.2">
      <c r="A58" s="49">
        <v>42705</v>
      </c>
      <c r="B58" s="95">
        <v>339</v>
      </c>
      <c r="C58" s="50">
        <v>328</v>
      </c>
      <c r="D58" s="50">
        <v>11</v>
      </c>
      <c r="E58" s="93">
        <v>5929</v>
      </c>
      <c r="F58" s="50">
        <v>5675</v>
      </c>
      <c r="G58" s="75">
        <v>254</v>
      </c>
      <c r="H58" s="80"/>
      <c r="I58" s="80"/>
    </row>
    <row r="59" spans="1:9" x14ac:dyDescent="0.2">
      <c r="A59" s="8">
        <v>42736</v>
      </c>
      <c r="B59" s="94">
        <v>57</v>
      </c>
      <c r="C59" s="10">
        <v>55</v>
      </c>
      <c r="D59" s="10">
        <v>2</v>
      </c>
      <c r="E59" s="46">
        <v>5848</v>
      </c>
      <c r="F59" s="10">
        <v>5593</v>
      </c>
      <c r="G59" s="74">
        <v>255</v>
      </c>
      <c r="H59" s="80"/>
      <c r="I59" s="80"/>
    </row>
    <row r="60" spans="1:9" x14ac:dyDescent="0.2">
      <c r="A60" s="8">
        <v>42767</v>
      </c>
      <c r="B60" s="94">
        <v>36</v>
      </c>
      <c r="C60" s="10">
        <v>36</v>
      </c>
      <c r="D60" s="10">
        <v>0</v>
      </c>
      <c r="E60" s="46">
        <v>5749</v>
      </c>
      <c r="F60" s="10">
        <v>5511</v>
      </c>
      <c r="G60" s="74">
        <v>238</v>
      </c>
      <c r="H60" s="80"/>
      <c r="I60" s="80"/>
    </row>
    <row r="61" spans="1:9" x14ac:dyDescent="0.2">
      <c r="A61" s="8">
        <v>42795</v>
      </c>
      <c r="B61" s="94">
        <v>50</v>
      </c>
      <c r="C61" s="10">
        <v>50</v>
      </c>
      <c r="D61" s="10">
        <v>0</v>
      </c>
      <c r="E61" s="46">
        <v>5687</v>
      </c>
      <c r="F61" s="10">
        <v>5450</v>
      </c>
      <c r="G61" s="74">
        <v>237</v>
      </c>
      <c r="H61" s="80"/>
      <c r="I61" s="80"/>
    </row>
    <row r="62" spans="1:9" x14ac:dyDescent="0.2">
      <c r="A62" s="8">
        <v>42826</v>
      </c>
      <c r="B62" s="94">
        <v>35</v>
      </c>
      <c r="C62" s="10">
        <v>33</v>
      </c>
      <c r="D62" s="10">
        <v>2</v>
      </c>
      <c r="E62" s="46">
        <v>5593</v>
      </c>
      <c r="F62" s="10">
        <v>5354</v>
      </c>
      <c r="G62" s="74">
        <v>239</v>
      </c>
      <c r="H62" s="80"/>
      <c r="I62" s="80"/>
    </row>
    <row r="63" spans="1:9" x14ac:dyDescent="0.2">
      <c r="A63" s="8">
        <v>42856</v>
      </c>
      <c r="B63" s="94">
        <v>28</v>
      </c>
      <c r="C63" s="10">
        <v>28</v>
      </c>
      <c r="D63" s="10">
        <v>0</v>
      </c>
      <c r="E63" s="46">
        <v>5524</v>
      </c>
      <c r="F63" s="10">
        <v>5285</v>
      </c>
      <c r="G63" s="74">
        <v>239</v>
      </c>
      <c r="H63" s="80"/>
      <c r="I63" s="80"/>
    </row>
    <row r="64" spans="1:9" x14ac:dyDescent="0.2">
      <c r="A64" s="8">
        <v>42887</v>
      </c>
      <c r="B64" s="94">
        <v>35</v>
      </c>
      <c r="C64" s="10">
        <v>35</v>
      </c>
      <c r="D64" s="10">
        <v>0</v>
      </c>
      <c r="E64" s="46">
        <v>5400</v>
      </c>
      <c r="F64" s="10">
        <v>5163</v>
      </c>
      <c r="G64" s="74">
        <v>237</v>
      </c>
      <c r="H64" s="80"/>
      <c r="I64" s="80"/>
    </row>
    <row r="65" spans="1:9" x14ac:dyDescent="0.2">
      <c r="A65" s="8">
        <v>42917</v>
      </c>
      <c r="B65" s="94">
        <v>746</v>
      </c>
      <c r="C65" s="10">
        <v>743</v>
      </c>
      <c r="D65" s="10">
        <v>3</v>
      </c>
      <c r="E65" s="46">
        <v>5222</v>
      </c>
      <c r="F65" s="10">
        <v>4997</v>
      </c>
      <c r="G65" s="74">
        <v>225</v>
      </c>
      <c r="H65" s="80"/>
      <c r="I65" s="80"/>
    </row>
    <row r="66" spans="1:9" x14ac:dyDescent="0.2">
      <c r="A66" s="8">
        <v>42948</v>
      </c>
      <c r="B66" s="94">
        <v>532</v>
      </c>
      <c r="C66" s="10">
        <v>525</v>
      </c>
      <c r="D66" s="10">
        <v>7</v>
      </c>
      <c r="E66" s="46">
        <v>4888</v>
      </c>
      <c r="F66" s="10">
        <v>4666</v>
      </c>
      <c r="G66" s="74">
        <v>222</v>
      </c>
      <c r="H66" s="80"/>
      <c r="I66" s="80"/>
    </row>
    <row r="67" spans="1:9" x14ac:dyDescent="0.2">
      <c r="A67" s="8">
        <v>42979</v>
      </c>
      <c r="B67" s="94">
        <v>1795</v>
      </c>
      <c r="C67" s="10">
        <v>1696</v>
      </c>
      <c r="D67" s="10">
        <v>99</v>
      </c>
      <c r="E67" s="46">
        <v>5400</v>
      </c>
      <c r="F67" s="10">
        <v>5155</v>
      </c>
      <c r="G67" s="74">
        <v>245</v>
      </c>
      <c r="H67" s="80"/>
      <c r="I67" s="80"/>
    </row>
    <row r="68" spans="1:9" x14ac:dyDescent="0.2">
      <c r="A68" s="8">
        <v>43009</v>
      </c>
      <c r="B68" s="94">
        <v>507</v>
      </c>
      <c r="C68" s="10">
        <v>490</v>
      </c>
      <c r="D68" s="10">
        <v>17</v>
      </c>
      <c r="E68" s="46">
        <v>5583</v>
      </c>
      <c r="F68" s="10">
        <v>5335</v>
      </c>
      <c r="G68" s="74">
        <v>248</v>
      </c>
      <c r="H68" s="80"/>
      <c r="I68" s="80"/>
    </row>
    <row r="69" spans="1:9" x14ac:dyDescent="0.2">
      <c r="A69" s="8">
        <v>43040</v>
      </c>
      <c r="B69" s="94">
        <v>300</v>
      </c>
      <c r="C69" s="10">
        <v>292</v>
      </c>
      <c r="D69" s="10">
        <v>8</v>
      </c>
      <c r="E69" s="46">
        <v>5702</v>
      </c>
      <c r="F69" s="10">
        <v>5451</v>
      </c>
      <c r="G69" s="74">
        <v>251</v>
      </c>
      <c r="H69" s="80"/>
      <c r="I69" s="80"/>
    </row>
    <row r="70" spans="1:9" x14ac:dyDescent="0.2">
      <c r="A70" s="49">
        <v>43070</v>
      </c>
      <c r="B70" s="95">
        <v>327</v>
      </c>
      <c r="C70" s="50">
        <v>317</v>
      </c>
      <c r="D70" s="50">
        <v>10</v>
      </c>
      <c r="E70" s="93">
        <v>5870</v>
      </c>
      <c r="F70" s="50">
        <v>5612</v>
      </c>
      <c r="G70" s="75">
        <v>258</v>
      </c>
      <c r="H70" s="80"/>
      <c r="I70" s="80"/>
    </row>
    <row r="71" spans="1:9" x14ac:dyDescent="0.2">
      <c r="A71" s="8">
        <v>43101</v>
      </c>
      <c r="B71" s="94">
        <v>48</v>
      </c>
      <c r="C71" s="10">
        <v>47</v>
      </c>
      <c r="D71" s="10">
        <v>1</v>
      </c>
      <c r="E71" s="46">
        <v>5735</v>
      </c>
      <c r="F71" s="10">
        <v>5479</v>
      </c>
      <c r="G71" s="74">
        <v>256</v>
      </c>
      <c r="H71" s="80"/>
      <c r="I71" s="80"/>
    </row>
    <row r="72" spans="1:9" x14ac:dyDescent="0.2">
      <c r="A72" s="8">
        <v>43132</v>
      </c>
      <c r="B72" s="94">
        <v>44</v>
      </c>
      <c r="C72" s="10">
        <v>42</v>
      </c>
      <c r="D72" s="10">
        <v>2</v>
      </c>
      <c r="E72" s="46">
        <v>5628</v>
      </c>
      <c r="F72" s="10">
        <v>5372</v>
      </c>
      <c r="G72" s="74">
        <v>256</v>
      </c>
      <c r="H72" s="80"/>
      <c r="I72" s="80"/>
    </row>
    <row r="73" spans="1:9" x14ac:dyDescent="0.2">
      <c r="A73" s="8">
        <v>43160</v>
      </c>
      <c r="B73" s="94">
        <v>52</v>
      </c>
      <c r="C73" s="10">
        <v>51</v>
      </c>
      <c r="D73" s="10">
        <v>1</v>
      </c>
      <c r="E73" s="46">
        <v>5549</v>
      </c>
      <c r="F73" s="10">
        <v>5292</v>
      </c>
      <c r="G73" s="74">
        <v>257</v>
      </c>
      <c r="H73" s="80"/>
      <c r="I73" s="80"/>
    </row>
    <row r="74" spans="1:9" x14ac:dyDescent="0.2">
      <c r="A74" s="8">
        <v>43191</v>
      </c>
      <c r="B74" s="94">
        <v>36</v>
      </c>
      <c r="C74" s="10">
        <v>36</v>
      </c>
      <c r="D74" s="10">
        <v>0</v>
      </c>
      <c r="E74" s="46">
        <v>5465</v>
      </c>
      <c r="F74" s="10">
        <v>5213</v>
      </c>
      <c r="G74" s="74">
        <v>252</v>
      </c>
      <c r="H74" s="80"/>
      <c r="I74" s="80"/>
    </row>
    <row r="75" spans="1:9" x14ac:dyDescent="0.2">
      <c r="A75" s="8">
        <v>43221</v>
      </c>
      <c r="B75" s="94">
        <v>33</v>
      </c>
      <c r="C75" s="10">
        <v>33</v>
      </c>
      <c r="D75" s="10">
        <v>0</v>
      </c>
      <c r="E75" s="46">
        <v>5358</v>
      </c>
      <c r="F75" s="10">
        <v>5106</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5059</v>
      </c>
      <c r="F77" s="10">
        <v>4815</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5184</v>
      </c>
      <c r="F79" s="10">
        <v>4981</v>
      </c>
      <c r="G79" s="74">
        <v>203</v>
      </c>
      <c r="H79" s="80"/>
      <c r="I79" s="80"/>
    </row>
    <row r="80" spans="1:9" x14ac:dyDescent="0.2">
      <c r="A80" s="8">
        <v>43374</v>
      </c>
      <c r="B80" s="94">
        <v>587</v>
      </c>
      <c r="C80" s="10">
        <v>544</v>
      </c>
      <c r="D80" s="10">
        <v>43</v>
      </c>
      <c r="E80" s="46">
        <v>5491</v>
      </c>
      <c r="F80" s="10">
        <v>5252</v>
      </c>
      <c r="G80" s="74">
        <v>239</v>
      </c>
      <c r="H80" s="80"/>
      <c r="I80" s="80"/>
    </row>
    <row r="81" spans="1:9" x14ac:dyDescent="0.2">
      <c r="A81" s="8">
        <v>43405</v>
      </c>
      <c r="B81" s="94">
        <v>264</v>
      </c>
      <c r="C81" s="10">
        <v>252</v>
      </c>
      <c r="D81" s="10">
        <v>12</v>
      </c>
      <c r="E81" s="46">
        <v>5535</v>
      </c>
      <c r="F81" s="10">
        <v>5285</v>
      </c>
      <c r="G81" s="74">
        <v>250</v>
      </c>
      <c r="H81" s="80"/>
      <c r="I81" s="80"/>
    </row>
    <row r="82" spans="1:9" x14ac:dyDescent="0.2">
      <c r="A82" s="49">
        <v>43435</v>
      </c>
      <c r="B82" s="95">
        <v>336</v>
      </c>
      <c r="C82" s="50">
        <v>332</v>
      </c>
      <c r="D82" s="50">
        <v>4</v>
      </c>
      <c r="E82" s="93">
        <v>5686</v>
      </c>
      <c r="F82" s="50">
        <v>5436</v>
      </c>
      <c r="G82" s="75">
        <v>250</v>
      </c>
      <c r="H82" s="80"/>
      <c r="I82" s="80"/>
    </row>
    <row r="83" spans="1:9" x14ac:dyDescent="0.2">
      <c r="A83" s="8">
        <v>43466</v>
      </c>
      <c r="B83" s="94">
        <v>84</v>
      </c>
      <c r="C83" s="10">
        <v>80</v>
      </c>
      <c r="D83" s="10">
        <v>4</v>
      </c>
      <c r="E83" s="46">
        <v>5614</v>
      </c>
      <c r="F83" s="10">
        <v>5363</v>
      </c>
      <c r="G83" s="74">
        <v>251</v>
      </c>
      <c r="H83" s="80"/>
      <c r="I83" s="80"/>
    </row>
    <row r="84" spans="1:9" x14ac:dyDescent="0.2">
      <c r="A84" s="8">
        <v>43497</v>
      </c>
      <c r="B84" s="94">
        <v>42</v>
      </c>
      <c r="C84" s="10">
        <v>42</v>
      </c>
      <c r="D84" s="10">
        <v>0</v>
      </c>
      <c r="E84" s="46">
        <v>5538</v>
      </c>
      <c r="F84" s="10">
        <v>5289</v>
      </c>
      <c r="G84" s="74">
        <v>249</v>
      </c>
      <c r="H84" s="80"/>
      <c r="I84" s="80"/>
    </row>
    <row r="85" spans="1:9" x14ac:dyDescent="0.2">
      <c r="A85" s="8">
        <v>43525</v>
      </c>
      <c r="B85" s="94">
        <v>67</v>
      </c>
      <c r="C85" s="10">
        <v>67</v>
      </c>
      <c r="D85" s="10">
        <v>0</v>
      </c>
      <c r="E85" s="46">
        <v>5458</v>
      </c>
      <c r="F85" s="10">
        <v>5216</v>
      </c>
      <c r="G85" s="74">
        <v>242</v>
      </c>
      <c r="H85" s="80"/>
      <c r="I85" s="80"/>
    </row>
    <row r="86" spans="1:9" x14ac:dyDescent="0.2">
      <c r="A86" s="8">
        <v>43556</v>
      </c>
      <c r="B86" s="94">
        <v>72</v>
      </c>
      <c r="C86" s="10">
        <v>72</v>
      </c>
      <c r="D86" s="10">
        <v>0</v>
      </c>
      <c r="E86" s="46">
        <v>5417</v>
      </c>
      <c r="F86" s="10">
        <v>5178</v>
      </c>
      <c r="G86" s="74">
        <v>239</v>
      </c>
      <c r="H86" s="80"/>
      <c r="I86" s="80"/>
    </row>
    <row r="87" spans="1:9" x14ac:dyDescent="0.2">
      <c r="A87" s="8">
        <v>43586</v>
      </c>
      <c r="B87" s="94">
        <v>42</v>
      </c>
      <c r="C87" s="10">
        <v>41</v>
      </c>
      <c r="D87" s="10">
        <v>1</v>
      </c>
      <c r="E87" s="46">
        <v>5358</v>
      </c>
      <c r="F87" s="10">
        <v>5118</v>
      </c>
      <c r="G87" s="74">
        <v>240</v>
      </c>
      <c r="H87" s="80"/>
      <c r="I87" s="80"/>
    </row>
    <row r="88" spans="1:9" x14ac:dyDescent="0.2">
      <c r="A88" s="8">
        <v>43617</v>
      </c>
      <c r="B88" s="94">
        <v>101</v>
      </c>
      <c r="C88" s="10">
        <v>101</v>
      </c>
      <c r="D88" s="10">
        <v>0</v>
      </c>
      <c r="E88" s="46">
        <v>5257</v>
      </c>
      <c r="F88" s="10">
        <v>5017</v>
      </c>
      <c r="G88" s="74">
        <v>240</v>
      </c>
      <c r="H88" s="80"/>
      <c r="I88" s="80"/>
    </row>
    <row r="89" spans="1:9" x14ac:dyDescent="0.2">
      <c r="A89" s="8">
        <v>43647</v>
      </c>
      <c r="B89" s="94">
        <v>624</v>
      </c>
      <c r="C89" s="10">
        <v>622</v>
      </c>
      <c r="D89" s="10">
        <v>2</v>
      </c>
      <c r="E89" s="46">
        <v>5047</v>
      </c>
      <c r="F89" s="10">
        <v>4811</v>
      </c>
      <c r="G89" s="74">
        <v>236</v>
      </c>
      <c r="H89" s="80"/>
      <c r="I89" s="80"/>
    </row>
    <row r="90" spans="1:9" x14ac:dyDescent="0.2">
      <c r="A90" s="8">
        <v>43678</v>
      </c>
      <c r="B90" s="94">
        <v>503</v>
      </c>
      <c r="C90" s="10">
        <v>495</v>
      </c>
      <c r="D90" s="10">
        <v>8</v>
      </c>
      <c r="E90" s="46">
        <v>4826</v>
      </c>
      <c r="F90" s="10">
        <v>4596</v>
      </c>
      <c r="G90" s="74">
        <v>230</v>
      </c>
      <c r="H90" s="80"/>
      <c r="I90" s="80"/>
    </row>
    <row r="91" spans="1:9" x14ac:dyDescent="0.2">
      <c r="A91" s="8">
        <v>43709</v>
      </c>
      <c r="B91" s="94">
        <v>2086</v>
      </c>
      <c r="C91" s="10">
        <v>1986</v>
      </c>
      <c r="D91" s="10">
        <v>100</v>
      </c>
      <c r="E91" s="46">
        <v>5510</v>
      </c>
      <c r="F91" s="10">
        <v>5281</v>
      </c>
      <c r="G91" s="74">
        <v>229</v>
      </c>
      <c r="H91" s="80"/>
      <c r="I91" s="80"/>
    </row>
    <row r="92" spans="1:9" x14ac:dyDescent="0.2">
      <c r="A92" s="8">
        <v>43739</v>
      </c>
      <c r="B92" s="94">
        <v>627</v>
      </c>
      <c r="C92" s="10">
        <v>588</v>
      </c>
      <c r="D92" s="10">
        <v>39</v>
      </c>
      <c r="E92" s="46">
        <v>5843</v>
      </c>
      <c r="F92" s="10">
        <v>5594</v>
      </c>
      <c r="G92" s="74">
        <v>249</v>
      </c>
      <c r="H92" s="80"/>
      <c r="I92" s="80"/>
    </row>
    <row r="93" spans="1:9" x14ac:dyDescent="0.2">
      <c r="A93" s="8">
        <v>43770</v>
      </c>
      <c r="B93" s="94">
        <v>329</v>
      </c>
      <c r="C93" s="10">
        <v>316</v>
      </c>
      <c r="D93" s="10">
        <v>13</v>
      </c>
      <c r="E93" s="46">
        <v>5978</v>
      </c>
      <c r="F93" s="10">
        <v>5721</v>
      </c>
      <c r="G93" s="74">
        <v>257</v>
      </c>
      <c r="H93" s="80"/>
      <c r="I93" s="80"/>
    </row>
    <row r="94" spans="1:9" x14ac:dyDescent="0.2">
      <c r="A94" s="49">
        <v>43800</v>
      </c>
      <c r="B94" s="95">
        <v>210</v>
      </c>
      <c r="C94" s="50">
        <v>197</v>
      </c>
      <c r="D94" s="50">
        <v>13</v>
      </c>
      <c r="E94" s="93">
        <v>6046</v>
      </c>
      <c r="F94" s="50">
        <v>5779</v>
      </c>
      <c r="G94" s="75">
        <v>267</v>
      </c>
      <c r="H94" s="80"/>
      <c r="I94" s="80"/>
    </row>
    <row r="95" spans="1:9" x14ac:dyDescent="0.2">
      <c r="A95" s="8">
        <v>43831</v>
      </c>
      <c r="B95" s="94">
        <v>181</v>
      </c>
      <c r="C95" s="10">
        <v>179</v>
      </c>
      <c r="D95" s="10">
        <v>2</v>
      </c>
      <c r="E95" s="46">
        <v>6049</v>
      </c>
      <c r="F95" s="10">
        <v>5782</v>
      </c>
      <c r="G95" s="74">
        <v>267</v>
      </c>
      <c r="H95" s="80"/>
      <c r="I95" s="80"/>
    </row>
    <row r="96" spans="1:9" x14ac:dyDescent="0.2">
      <c r="A96" s="8">
        <v>43862</v>
      </c>
      <c r="B96" s="94">
        <v>140</v>
      </c>
      <c r="C96" s="10">
        <v>140</v>
      </c>
      <c r="D96" s="10">
        <v>0</v>
      </c>
      <c r="E96" s="46">
        <v>6007</v>
      </c>
      <c r="F96" s="10">
        <v>5742</v>
      </c>
      <c r="G96" s="74">
        <v>265</v>
      </c>
      <c r="H96" s="80"/>
      <c r="I96" s="80"/>
    </row>
    <row r="97" spans="1:9" x14ac:dyDescent="0.2">
      <c r="A97" s="8">
        <v>43891</v>
      </c>
      <c r="B97" s="94">
        <v>108</v>
      </c>
      <c r="C97" s="10">
        <v>108</v>
      </c>
      <c r="D97" s="10">
        <v>0</v>
      </c>
      <c r="E97" s="46">
        <v>5996</v>
      </c>
      <c r="F97" s="10">
        <v>5733</v>
      </c>
      <c r="G97" s="74">
        <v>263</v>
      </c>
      <c r="H97" s="80"/>
      <c r="I97" s="80"/>
    </row>
    <row r="98" spans="1:9" x14ac:dyDescent="0.2">
      <c r="A98" s="8">
        <v>43922</v>
      </c>
      <c r="B98" s="94">
        <v>14</v>
      </c>
      <c r="C98" s="10">
        <v>13</v>
      </c>
      <c r="D98" s="10">
        <v>1</v>
      </c>
      <c r="E98" s="46">
        <v>5966</v>
      </c>
      <c r="F98" s="10">
        <v>5702</v>
      </c>
      <c r="G98" s="74">
        <v>264</v>
      </c>
      <c r="H98" s="80"/>
      <c r="I98" s="80"/>
    </row>
    <row r="99" spans="1:9" x14ac:dyDescent="0.2">
      <c r="A99" s="8">
        <v>43952</v>
      </c>
      <c r="B99" s="94">
        <v>24</v>
      </c>
      <c r="C99" s="10">
        <v>24</v>
      </c>
      <c r="D99" s="10">
        <v>0</v>
      </c>
      <c r="E99" s="46">
        <v>5906</v>
      </c>
      <c r="F99" s="10">
        <v>5642</v>
      </c>
      <c r="G99" s="74">
        <v>264</v>
      </c>
      <c r="H99" s="80"/>
      <c r="I99" s="80"/>
    </row>
    <row r="100" spans="1:9" x14ac:dyDescent="0.2">
      <c r="A100" s="8">
        <v>43983</v>
      </c>
      <c r="B100" s="94">
        <v>74</v>
      </c>
      <c r="C100" s="10">
        <v>74</v>
      </c>
      <c r="D100" s="10">
        <v>0</v>
      </c>
      <c r="E100" s="46">
        <v>5779</v>
      </c>
      <c r="F100" s="10">
        <v>5520</v>
      </c>
      <c r="G100" s="74">
        <v>259</v>
      </c>
      <c r="H100" s="80"/>
      <c r="I100" s="80"/>
    </row>
    <row r="101" spans="1:9" x14ac:dyDescent="0.2">
      <c r="A101" s="8">
        <v>44013</v>
      </c>
      <c r="B101" s="94">
        <v>732</v>
      </c>
      <c r="C101" s="10">
        <v>729</v>
      </c>
      <c r="D101" s="10">
        <v>3</v>
      </c>
      <c r="E101" s="46">
        <v>5695</v>
      </c>
      <c r="F101" s="10">
        <v>5443</v>
      </c>
      <c r="G101" s="74">
        <v>252</v>
      </c>
      <c r="H101" s="80"/>
      <c r="I101" s="80"/>
    </row>
    <row r="102" spans="1:9" x14ac:dyDescent="0.2">
      <c r="A102" s="8">
        <v>44044</v>
      </c>
      <c r="B102" s="94">
        <v>869</v>
      </c>
      <c r="C102" s="10">
        <v>860</v>
      </c>
      <c r="D102" s="10">
        <v>9</v>
      </c>
      <c r="E102" s="46">
        <v>5692</v>
      </c>
      <c r="F102" s="10">
        <v>5442</v>
      </c>
      <c r="G102" s="74">
        <v>250</v>
      </c>
      <c r="H102" s="80"/>
      <c r="I102" s="80"/>
    </row>
    <row r="103" spans="1:9" x14ac:dyDescent="0.2">
      <c r="A103" s="8">
        <v>44075</v>
      </c>
      <c r="B103" s="94">
        <v>2936</v>
      </c>
      <c r="C103" s="10">
        <v>2876</v>
      </c>
      <c r="D103" s="10">
        <v>60</v>
      </c>
      <c r="E103" s="46">
        <v>7057</v>
      </c>
      <c r="F103" s="10">
        <v>6831</v>
      </c>
      <c r="G103" s="74">
        <v>226</v>
      </c>
      <c r="H103" s="80"/>
      <c r="I103" s="80"/>
    </row>
    <row r="104" spans="1:9" x14ac:dyDescent="0.2">
      <c r="A104" s="8">
        <v>44105</v>
      </c>
      <c r="B104" s="94">
        <v>1203</v>
      </c>
      <c r="C104" s="10">
        <v>1150</v>
      </c>
      <c r="D104" s="10">
        <v>53</v>
      </c>
      <c r="E104" s="46">
        <v>7824</v>
      </c>
      <c r="F104" s="10">
        <v>7564</v>
      </c>
      <c r="G104" s="74">
        <v>260</v>
      </c>
      <c r="H104" s="80"/>
      <c r="I104" s="80"/>
    </row>
    <row r="105" spans="1:9" x14ac:dyDescent="0.2">
      <c r="A105" s="8">
        <v>44136</v>
      </c>
      <c r="B105" s="94">
        <v>510</v>
      </c>
      <c r="C105" s="10">
        <v>493</v>
      </c>
      <c r="D105" s="10">
        <v>17</v>
      </c>
      <c r="E105" s="46">
        <v>8153</v>
      </c>
      <c r="F105" s="10">
        <v>7878</v>
      </c>
      <c r="G105" s="74">
        <v>275</v>
      </c>
      <c r="H105" s="80"/>
      <c r="I105" s="80"/>
    </row>
    <row r="106" spans="1:9" x14ac:dyDescent="0.2">
      <c r="A106" s="49">
        <v>44166</v>
      </c>
      <c r="B106" s="95">
        <v>312</v>
      </c>
      <c r="C106" s="50">
        <v>301</v>
      </c>
      <c r="D106" s="50">
        <v>11</v>
      </c>
      <c r="E106" s="93">
        <v>8302</v>
      </c>
      <c r="F106" s="50">
        <v>8017</v>
      </c>
      <c r="G106" s="75">
        <v>285</v>
      </c>
      <c r="H106" s="80"/>
      <c r="I106" s="80"/>
    </row>
    <row r="107" spans="1:9" x14ac:dyDescent="0.2">
      <c r="A107" s="8">
        <v>44197</v>
      </c>
      <c r="B107" s="94">
        <v>376</v>
      </c>
      <c r="C107" s="10">
        <v>370</v>
      </c>
      <c r="D107" s="10">
        <v>6</v>
      </c>
      <c r="E107" s="46">
        <v>8466</v>
      </c>
      <c r="F107" s="10">
        <v>8177</v>
      </c>
      <c r="G107" s="74">
        <v>289</v>
      </c>
      <c r="H107" s="80"/>
      <c r="I107" s="80"/>
    </row>
    <row r="108" spans="1:9" x14ac:dyDescent="0.2">
      <c r="A108" s="8">
        <v>44228</v>
      </c>
      <c r="B108" s="94">
        <v>425</v>
      </c>
      <c r="C108" s="10">
        <v>418</v>
      </c>
      <c r="D108" s="10">
        <v>7</v>
      </c>
      <c r="E108" s="46">
        <v>8687</v>
      </c>
      <c r="F108" s="10">
        <v>8393</v>
      </c>
      <c r="G108" s="74">
        <v>294</v>
      </c>
      <c r="H108" s="80"/>
      <c r="I108" s="80"/>
    </row>
    <row r="109" spans="1:9" x14ac:dyDescent="0.2">
      <c r="A109" s="8">
        <v>44256</v>
      </c>
      <c r="B109" s="94">
        <v>190</v>
      </c>
      <c r="C109" s="10">
        <v>189</v>
      </c>
      <c r="D109" s="10">
        <v>1</v>
      </c>
      <c r="E109" s="46">
        <v>8677</v>
      </c>
      <c r="F109" s="10">
        <v>8383</v>
      </c>
      <c r="G109" s="74">
        <v>294</v>
      </c>
      <c r="H109" s="80"/>
      <c r="I109" s="80"/>
    </row>
    <row r="110" spans="1:9" x14ac:dyDescent="0.2">
      <c r="A110" s="8">
        <v>44287</v>
      </c>
      <c r="B110" s="94">
        <v>121</v>
      </c>
      <c r="C110" s="10">
        <v>120</v>
      </c>
      <c r="D110" s="10">
        <v>1</v>
      </c>
      <c r="E110" s="46">
        <v>8611</v>
      </c>
      <c r="F110" s="10">
        <v>8319</v>
      </c>
      <c r="G110" s="74">
        <v>292</v>
      </c>
      <c r="H110" s="80"/>
      <c r="I110" s="80"/>
    </row>
    <row r="111" spans="1:9" x14ac:dyDescent="0.2">
      <c r="A111" s="8">
        <v>44317</v>
      </c>
      <c r="B111" s="94">
        <v>147</v>
      </c>
      <c r="C111" s="10">
        <v>146</v>
      </c>
      <c r="D111" s="10">
        <v>1</v>
      </c>
      <c r="E111" s="46">
        <v>8535</v>
      </c>
      <c r="F111" s="10">
        <v>8244</v>
      </c>
      <c r="G111" s="74">
        <v>291</v>
      </c>
      <c r="H111" s="80"/>
      <c r="I111" s="80"/>
    </row>
    <row r="112" spans="1:9" x14ac:dyDescent="0.2">
      <c r="A112" s="8">
        <v>44348</v>
      </c>
      <c r="B112" s="94">
        <v>224</v>
      </c>
      <c r="C112" s="10">
        <v>224</v>
      </c>
      <c r="D112" s="10">
        <v>0</v>
      </c>
      <c r="E112" s="46">
        <v>8403</v>
      </c>
      <c r="F112" s="10">
        <v>8116</v>
      </c>
      <c r="G112" s="74">
        <v>287</v>
      </c>
      <c r="H112" s="80"/>
      <c r="I112" s="80"/>
    </row>
    <row r="113" spans="1:10" x14ac:dyDescent="0.2">
      <c r="A113" s="8">
        <v>44378</v>
      </c>
      <c r="B113" s="94">
        <v>952</v>
      </c>
      <c r="C113" s="10">
        <v>951</v>
      </c>
      <c r="D113" s="10">
        <v>1</v>
      </c>
      <c r="E113" s="46">
        <v>8246</v>
      </c>
      <c r="F113" s="10">
        <v>7971</v>
      </c>
      <c r="G113" s="74">
        <v>275</v>
      </c>
      <c r="H113" s="80"/>
      <c r="I113" s="80"/>
    </row>
    <row r="114" spans="1:10" x14ac:dyDescent="0.2">
      <c r="A114" s="8">
        <v>44409</v>
      </c>
      <c r="B114" s="94">
        <v>1111</v>
      </c>
      <c r="C114" s="10">
        <v>1102</v>
      </c>
      <c r="D114" s="10">
        <v>9</v>
      </c>
      <c r="E114" s="46">
        <v>8114</v>
      </c>
      <c r="F114" s="10">
        <v>7851</v>
      </c>
      <c r="G114" s="74">
        <v>263</v>
      </c>
      <c r="H114" s="80"/>
      <c r="I114" s="80"/>
    </row>
    <row r="115" spans="1:10" x14ac:dyDescent="0.2">
      <c r="A115" s="8">
        <v>44440</v>
      </c>
      <c r="B115" s="94">
        <v>3774</v>
      </c>
      <c r="C115" s="10">
        <v>3662</v>
      </c>
      <c r="D115" s="10">
        <v>112</v>
      </c>
      <c r="E115" s="46">
        <v>9605</v>
      </c>
      <c r="F115" s="10">
        <v>9353</v>
      </c>
      <c r="G115" s="74">
        <v>252</v>
      </c>
      <c r="H115" s="80"/>
      <c r="I115" s="80"/>
    </row>
    <row r="116" spans="1:10" x14ac:dyDescent="0.2">
      <c r="A116" s="8">
        <v>44470</v>
      </c>
      <c r="B116" s="94">
        <v>1298</v>
      </c>
      <c r="C116" s="10">
        <v>1230</v>
      </c>
      <c r="D116" s="10">
        <v>68</v>
      </c>
      <c r="E116" s="46">
        <v>10202</v>
      </c>
      <c r="F116" s="10">
        <v>9908</v>
      </c>
      <c r="G116" s="74">
        <v>294</v>
      </c>
      <c r="H116" s="80"/>
      <c r="I116" s="80"/>
    </row>
    <row r="117" spans="1:10" x14ac:dyDescent="0.2">
      <c r="A117" s="8">
        <v>44501</v>
      </c>
      <c r="B117" s="94">
        <v>725</v>
      </c>
      <c r="C117" s="10">
        <v>687</v>
      </c>
      <c r="D117" s="10">
        <v>38</v>
      </c>
      <c r="E117" s="46">
        <v>10560</v>
      </c>
      <c r="F117" s="10">
        <v>10230</v>
      </c>
      <c r="G117" s="74">
        <v>330</v>
      </c>
      <c r="H117" s="80"/>
      <c r="I117" s="80"/>
    </row>
    <row r="118" spans="1:10" x14ac:dyDescent="0.2">
      <c r="A118" s="49">
        <v>44531</v>
      </c>
      <c r="B118" s="95">
        <v>374</v>
      </c>
      <c r="C118" s="50">
        <v>359</v>
      </c>
      <c r="D118" s="50">
        <v>15</v>
      </c>
      <c r="E118" s="93">
        <v>10604</v>
      </c>
      <c r="F118" s="50">
        <v>10261</v>
      </c>
      <c r="G118" s="75">
        <v>343</v>
      </c>
      <c r="H118" s="80"/>
      <c r="I118" s="80"/>
    </row>
    <row r="119" spans="1:10" x14ac:dyDescent="0.2">
      <c r="A119" s="8">
        <v>44562</v>
      </c>
      <c r="B119" s="94">
        <v>440</v>
      </c>
      <c r="C119" s="10">
        <v>427</v>
      </c>
      <c r="D119" s="10">
        <v>13</v>
      </c>
      <c r="E119" s="46">
        <v>10644</v>
      </c>
      <c r="F119" s="10">
        <v>10294</v>
      </c>
      <c r="G119" s="74">
        <v>350</v>
      </c>
      <c r="H119" s="80"/>
      <c r="I119" s="80"/>
    </row>
    <row r="120" spans="1:10" x14ac:dyDescent="0.2">
      <c r="A120" s="8">
        <v>44593</v>
      </c>
      <c r="B120" s="94">
        <v>289</v>
      </c>
      <c r="C120" s="10">
        <v>289</v>
      </c>
      <c r="D120" s="10">
        <v>0</v>
      </c>
      <c r="E120" s="46">
        <v>10599</v>
      </c>
      <c r="F120" s="10">
        <v>10252</v>
      </c>
      <c r="G120" s="74">
        <v>347</v>
      </c>
      <c r="H120" s="89"/>
      <c r="I120" s="89"/>
      <c r="J120" s="89"/>
    </row>
    <row r="121" spans="1:10" x14ac:dyDescent="0.2">
      <c r="A121" s="8">
        <v>44621</v>
      </c>
      <c r="B121" s="94">
        <v>277</v>
      </c>
      <c r="C121" s="10">
        <v>276</v>
      </c>
      <c r="D121" s="10">
        <v>1</v>
      </c>
      <c r="E121" s="46">
        <v>10528</v>
      </c>
      <c r="F121" s="10">
        <v>10184</v>
      </c>
      <c r="G121" s="74">
        <v>344</v>
      </c>
    </row>
    <row r="122" spans="1:10" x14ac:dyDescent="0.2">
      <c r="A122" s="8">
        <v>44652</v>
      </c>
      <c r="B122" s="94">
        <v>188</v>
      </c>
      <c r="C122" s="10">
        <v>188</v>
      </c>
      <c r="D122" s="10">
        <v>0</v>
      </c>
      <c r="E122" s="46">
        <v>10386</v>
      </c>
      <c r="F122" s="10">
        <v>10043</v>
      </c>
      <c r="G122" s="74">
        <v>343</v>
      </c>
    </row>
    <row r="123" spans="1:10" x14ac:dyDescent="0.2">
      <c r="A123" s="8">
        <v>44682</v>
      </c>
      <c r="B123" s="94">
        <v>180</v>
      </c>
      <c r="C123" s="10">
        <v>179</v>
      </c>
      <c r="D123" s="10">
        <v>1</v>
      </c>
      <c r="E123" s="46">
        <v>10232</v>
      </c>
      <c r="F123" s="10">
        <v>9891</v>
      </c>
      <c r="G123" s="74">
        <v>341</v>
      </c>
    </row>
    <row r="124" spans="1:10" x14ac:dyDescent="0.2">
      <c r="A124" s="8">
        <v>44713</v>
      </c>
      <c r="B124" s="94">
        <v>310</v>
      </c>
      <c r="C124" s="10">
        <v>310</v>
      </c>
      <c r="D124" s="10">
        <v>0</v>
      </c>
      <c r="E124" s="46">
        <v>10095</v>
      </c>
      <c r="F124" s="10">
        <v>9758</v>
      </c>
      <c r="G124" s="74">
        <v>337</v>
      </c>
    </row>
    <row r="125" spans="1:10" x14ac:dyDescent="0.2">
      <c r="A125" s="8">
        <v>44743</v>
      </c>
      <c r="B125" s="94">
        <v>953</v>
      </c>
      <c r="C125" s="10">
        <v>952</v>
      </c>
      <c r="D125" s="10">
        <v>1</v>
      </c>
      <c r="E125" s="46">
        <v>9741</v>
      </c>
      <c r="F125" s="10">
        <v>9431</v>
      </c>
      <c r="G125" s="74">
        <v>310</v>
      </c>
    </row>
    <row r="126" spans="1:10" x14ac:dyDescent="0.2">
      <c r="A126" s="8">
        <v>44774</v>
      </c>
      <c r="B126" s="94">
        <v>1163</v>
      </c>
      <c r="C126" s="10">
        <v>1153</v>
      </c>
      <c r="D126" s="10">
        <v>10</v>
      </c>
      <c r="E126" s="46">
        <v>9052</v>
      </c>
      <c r="F126" s="10">
        <v>8748</v>
      </c>
      <c r="G126" s="74">
        <v>304</v>
      </c>
    </row>
    <row r="127" spans="1:10" x14ac:dyDescent="0.2">
      <c r="A127" s="8">
        <v>44805</v>
      </c>
      <c r="B127" s="94">
        <v>4408</v>
      </c>
      <c r="C127" s="10">
        <v>4222</v>
      </c>
      <c r="D127" s="10">
        <v>186</v>
      </c>
      <c r="E127" s="46">
        <v>10897</v>
      </c>
      <c r="F127" s="10">
        <v>10510</v>
      </c>
      <c r="G127" s="74">
        <v>387</v>
      </c>
    </row>
    <row r="128" spans="1:10" x14ac:dyDescent="0.2">
      <c r="A128" s="8">
        <v>44835</v>
      </c>
      <c r="B128" s="94">
        <v>1329</v>
      </c>
      <c r="C128" s="10">
        <v>1257</v>
      </c>
      <c r="D128" s="10">
        <v>72</v>
      </c>
      <c r="E128" s="46">
        <v>11430</v>
      </c>
      <c r="F128" s="10">
        <v>11011</v>
      </c>
      <c r="G128" s="74">
        <v>419</v>
      </c>
    </row>
    <row r="129" spans="1:9" x14ac:dyDescent="0.2">
      <c r="A129" s="8">
        <v>44866</v>
      </c>
      <c r="B129" s="94">
        <v>751</v>
      </c>
      <c r="C129" s="10">
        <v>710</v>
      </c>
      <c r="D129" s="10">
        <v>41</v>
      </c>
      <c r="E129" s="46">
        <v>11725</v>
      </c>
      <c r="F129" s="10">
        <v>11277</v>
      </c>
      <c r="G129" s="74">
        <v>448</v>
      </c>
    </row>
    <row r="130" spans="1:9" x14ac:dyDescent="0.2">
      <c r="A130" s="49">
        <v>44896</v>
      </c>
      <c r="B130" s="95">
        <v>616</v>
      </c>
      <c r="C130" s="50">
        <v>598</v>
      </c>
      <c r="D130" s="50">
        <v>18</v>
      </c>
      <c r="E130" s="93">
        <v>11907</v>
      </c>
      <c r="F130" s="50">
        <v>11446</v>
      </c>
      <c r="G130" s="75">
        <v>461</v>
      </c>
      <c r="H130" s="80"/>
      <c r="I130" s="80"/>
    </row>
    <row r="131" spans="1:9" x14ac:dyDescent="0.2">
      <c r="A131" s="8">
        <v>44927</v>
      </c>
      <c r="B131" s="94">
        <v>388</v>
      </c>
      <c r="C131" s="10">
        <v>378</v>
      </c>
      <c r="D131" s="10">
        <v>10</v>
      </c>
      <c r="E131" s="46">
        <v>11873</v>
      </c>
      <c r="F131" s="10">
        <v>11406</v>
      </c>
      <c r="G131" s="74">
        <v>467</v>
      </c>
    </row>
    <row r="132" spans="1:9" x14ac:dyDescent="0.2">
      <c r="A132" s="8">
        <v>44958</v>
      </c>
      <c r="B132" s="94">
        <v>289</v>
      </c>
      <c r="C132" s="10">
        <v>287</v>
      </c>
      <c r="D132" s="10">
        <v>2</v>
      </c>
      <c r="E132" s="46">
        <v>11812</v>
      </c>
      <c r="F132" s="10">
        <v>11349</v>
      </c>
      <c r="G132" s="74">
        <v>463</v>
      </c>
    </row>
    <row r="133" spans="1:9" x14ac:dyDescent="0.2">
      <c r="A133" s="8">
        <v>44986</v>
      </c>
      <c r="B133" s="94">
        <v>250</v>
      </c>
      <c r="C133" s="10">
        <v>250</v>
      </c>
      <c r="D133" s="10">
        <v>0</v>
      </c>
      <c r="E133" s="46">
        <v>11627</v>
      </c>
      <c r="F133" s="10">
        <v>11168</v>
      </c>
      <c r="G133" s="74">
        <v>459</v>
      </c>
    </row>
    <row r="134" spans="1:9" x14ac:dyDescent="0.2">
      <c r="A134" s="8">
        <v>45017</v>
      </c>
      <c r="B134" s="94">
        <v>206</v>
      </c>
      <c r="C134" s="10">
        <v>206</v>
      </c>
      <c r="D134" s="10">
        <v>0</v>
      </c>
      <c r="E134" s="46">
        <v>11481</v>
      </c>
      <c r="F134" s="10">
        <v>11026</v>
      </c>
      <c r="G134" s="74">
        <v>455</v>
      </c>
    </row>
    <row r="135" spans="1:9" x14ac:dyDescent="0.2">
      <c r="A135" s="8">
        <v>45047</v>
      </c>
      <c r="B135" s="94">
        <v>172</v>
      </c>
      <c r="C135" s="10">
        <v>171</v>
      </c>
      <c r="D135" s="10">
        <v>1</v>
      </c>
      <c r="E135" s="46">
        <v>11317</v>
      </c>
      <c r="F135" s="10">
        <v>10864</v>
      </c>
      <c r="G135" s="74">
        <v>453</v>
      </c>
    </row>
    <row r="136" spans="1:9" x14ac:dyDescent="0.2">
      <c r="A136" s="8">
        <v>45078</v>
      </c>
      <c r="B136" s="94">
        <v>227</v>
      </c>
      <c r="C136" s="10">
        <v>225</v>
      </c>
      <c r="D136" s="10">
        <v>2</v>
      </c>
      <c r="E136" s="46">
        <v>11047</v>
      </c>
      <c r="F136" s="10">
        <v>10600</v>
      </c>
      <c r="G136" s="74">
        <v>447</v>
      </c>
    </row>
    <row r="137" spans="1:9" x14ac:dyDescent="0.2">
      <c r="A137" s="8">
        <v>45108</v>
      </c>
      <c r="B137" s="94">
        <v>949</v>
      </c>
      <c r="C137" s="10">
        <v>947</v>
      </c>
      <c r="D137" s="10">
        <v>2</v>
      </c>
      <c r="E137" s="46">
        <v>10473</v>
      </c>
      <c r="F137" s="10">
        <v>10054</v>
      </c>
      <c r="G137" s="74">
        <v>419</v>
      </c>
    </row>
    <row r="138" spans="1:9" x14ac:dyDescent="0.2">
      <c r="A138" s="8">
        <v>45139</v>
      </c>
      <c r="B138" s="94">
        <v>1241</v>
      </c>
      <c r="C138" s="10">
        <v>1223</v>
      </c>
      <c r="D138" s="10">
        <v>18</v>
      </c>
      <c r="E138" s="46">
        <v>9536</v>
      </c>
      <c r="F138" s="10">
        <v>9135</v>
      </c>
      <c r="G138" s="74">
        <v>401</v>
      </c>
    </row>
    <row r="139" spans="1:9" x14ac:dyDescent="0.2">
      <c r="A139" s="8">
        <v>45170</v>
      </c>
      <c r="B139" s="94">
        <v>4557</v>
      </c>
      <c r="C139" s="10">
        <v>4320</v>
      </c>
      <c r="D139" s="10">
        <v>237</v>
      </c>
      <c r="E139" s="46">
        <v>11260</v>
      </c>
      <c r="F139" s="10">
        <v>10752</v>
      </c>
      <c r="G139" s="74">
        <v>508</v>
      </c>
    </row>
    <row r="140" spans="1:9" x14ac:dyDescent="0.2">
      <c r="A140" s="8">
        <v>45200</v>
      </c>
      <c r="B140" s="94">
        <v>1511</v>
      </c>
      <c r="C140" s="10">
        <v>1369</v>
      </c>
      <c r="D140" s="10">
        <v>142</v>
      </c>
      <c r="E140" s="46">
        <v>11945</v>
      </c>
      <c r="F140" s="10">
        <v>11341</v>
      </c>
      <c r="G140" s="74">
        <v>604</v>
      </c>
    </row>
    <row r="141" spans="1:9" x14ac:dyDescent="0.2">
      <c r="A141" s="8">
        <v>45231</v>
      </c>
      <c r="B141" s="94">
        <v>854</v>
      </c>
      <c r="C141" s="10">
        <v>809</v>
      </c>
      <c r="D141" s="10">
        <v>45</v>
      </c>
      <c r="E141" s="46">
        <v>12258</v>
      </c>
      <c r="F141" s="10">
        <v>11619</v>
      </c>
      <c r="G141" s="74">
        <v>639</v>
      </c>
    </row>
    <row r="142" spans="1:9" x14ac:dyDescent="0.2">
      <c r="A142" s="49">
        <v>45261</v>
      </c>
      <c r="B142" s="95">
        <v>530</v>
      </c>
      <c r="C142" s="50">
        <v>506</v>
      </c>
      <c r="D142" s="50">
        <v>24</v>
      </c>
      <c r="E142" s="93">
        <v>12297</v>
      </c>
      <c r="F142" s="50">
        <v>11641</v>
      </c>
      <c r="G142" s="75">
        <v>656</v>
      </c>
    </row>
    <row r="143" spans="1:9" x14ac:dyDescent="0.2">
      <c r="A143" s="8">
        <v>45292</v>
      </c>
      <c r="B143" s="94">
        <v>436</v>
      </c>
      <c r="C143" s="10">
        <v>428</v>
      </c>
      <c r="D143" s="10">
        <v>8</v>
      </c>
      <c r="E143" s="46">
        <v>12298</v>
      </c>
      <c r="F143" s="10">
        <v>11643</v>
      </c>
      <c r="G143" s="74">
        <v>655</v>
      </c>
    </row>
    <row r="144" spans="1:9" x14ac:dyDescent="0.2">
      <c r="A144" s="8">
        <v>45323</v>
      </c>
      <c r="B144" s="94">
        <v>368</v>
      </c>
      <c r="C144" s="10">
        <v>366</v>
      </c>
      <c r="D144" s="10">
        <v>2</v>
      </c>
      <c r="E144" s="46">
        <v>12254</v>
      </c>
      <c r="F144" s="10">
        <v>11604</v>
      </c>
      <c r="G144" s="74">
        <v>650</v>
      </c>
    </row>
    <row r="145" spans="1:7" x14ac:dyDescent="0.2">
      <c r="A145" s="8">
        <v>45352</v>
      </c>
      <c r="B145" s="94">
        <v>298</v>
      </c>
      <c r="C145" s="10">
        <v>296</v>
      </c>
      <c r="D145" s="10">
        <v>2</v>
      </c>
      <c r="E145" s="46">
        <v>12144</v>
      </c>
      <c r="F145" s="10">
        <v>11499</v>
      </c>
      <c r="G145" s="74">
        <v>645</v>
      </c>
    </row>
    <row r="146" spans="1:7" x14ac:dyDescent="0.2">
      <c r="A146" s="8">
        <v>45383</v>
      </c>
      <c r="B146" s="94">
        <v>275</v>
      </c>
      <c r="C146" s="10">
        <v>274</v>
      </c>
      <c r="D146" s="10">
        <v>1</v>
      </c>
      <c r="E146" s="46">
        <v>12055</v>
      </c>
      <c r="F146" s="10">
        <v>11416</v>
      </c>
      <c r="G146" s="74">
        <v>639</v>
      </c>
    </row>
    <row r="147" spans="1:7" x14ac:dyDescent="0.2">
      <c r="A147" s="8">
        <v>45413</v>
      </c>
      <c r="B147" s="94">
        <v>170</v>
      </c>
      <c r="C147" s="10">
        <v>170</v>
      </c>
      <c r="D147" s="10">
        <v>0</v>
      </c>
      <c r="E147" s="46">
        <v>11883</v>
      </c>
      <c r="F147" s="10">
        <v>11251</v>
      </c>
      <c r="G147" s="74">
        <v>632</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47"/>
  <sheetViews>
    <sheetView zoomScaleNormal="100" workbookViewId="0">
      <pane ySplit="10" topLeftCell="A11" activePane="bottomLeft" state="frozen"/>
      <selection activeCell="H24" sqref="H24"/>
      <selection pane="bottomLeft" activeCell="F29" sqref="F29"/>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6" t="s">
        <v>95</v>
      </c>
      <c r="C6" s="126"/>
      <c r="D6" s="126"/>
      <c r="E6" s="126"/>
      <c r="F6" s="126"/>
      <c r="G6" s="126"/>
      <c r="H6" s="126"/>
      <c r="I6" s="126"/>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7" t="s">
        <v>47</v>
      </c>
      <c r="C9" s="128"/>
      <c r="D9" s="128"/>
      <c r="E9" s="127" t="s">
        <v>46</v>
      </c>
      <c r="F9" s="128"/>
      <c r="G9" s="129"/>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3782</v>
      </c>
      <c r="F17" s="10">
        <v>3759</v>
      </c>
      <c r="G17" s="74">
        <v>23</v>
      </c>
      <c r="H17" s="80"/>
      <c r="I17" s="80"/>
    </row>
    <row r="18" spans="1:9" x14ac:dyDescent="0.2">
      <c r="A18" s="8">
        <v>41487</v>
      </c>
      <c r="B18" s="94">
        <v>349</v>
      </c>
      <c r="C18" s="10">
        <v>349</v>
      </c>
      <c r="D18" s="10">
        <v>0</v>
      </c>
      <c r="E18" s="46">
        <v>3666</v>
      </c>
      <c r="F18" s="10">
        <v>3647</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4036</v>
      </c>
      <c r="F21" s="10">
        <v>4034</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3993</v>
      </c>
      <c r="F23" s="10">
        <v>3991</v>
      </c>
      <c r="G23" s="74">
        <v>2</v>
      </c>
      <c r="H23" s="80"/>
      <c r="I23" s="80"/>
    </row>
    <row r="24" spans="1:9" x14ac:dyDescent="0.2">
      <c r="A24" s="8">
        <v>41671</v>
      </c>
      <c r="B24" s="94">
        <v>17</v>
      </c>
      <c r="C24" s="10">
        <v>17</v>
      </c>
      <c r="D24" s="10">
        <v>0</v>
      </c>
      <c r="E24" s="46">
        <v>3959</v>
      </c>
      <c r="F24" s="10">
        <v>3957</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3853</v>
      </c>
      <c r="F26" s="10">
        <v>3851</v>
      </c>
      <c r="G26" s="74">
        <v>2</v>
      </c>
      <c r="H26" s="80"/>
      <c r="I26" s="80"/>
    </row>
    <row r="27" spans="1:9" x14ac:dyDescent="0.2">
      <c r="A27" s="8">
        <v>41760</v>
      </c>
      <c r="B27" s="94">
        <v>13</v>
      </c>
      <c r="C27" s="10">
        <v>13</v>
      </c>
      <c r="D27" s="10">
        <v>0</v>
      </c>
      <c r="E27" s="46">
        <v>3817</v>
      </c>
      <c r="F27" s="10">
        <v>3815</v>
      </c>
      <c r="G27" s="74">
        <v>2</v>
      </c>
      <c r="H27" s="80"/>
      <c r="I27" s="80"/>
    </row>
    <row r="28" spans="1:9" x14ac:dyDescent="0.2">
      <c r="A28" s="8">
        <v>41791</v>
      </c>
      <c r="B28" s="94">
        <v>60</v>
      </c>
      <c r="C28" s="10">
        <v>60</v>
      </c>
      <c r="D28" s="10">
        <v>0</v>
      </c>
      <c r="E28" s="46">
        <v>3792</v>
      </c>
      <c r="F28" s="10">
        <v>3790</v>
      </c>
      <c r="G28" s="74">
        <v>2</v>
      </c>
      <c r="H28" s="80"/>
      <c r="I28" s="80"/>
    </row>
    <row r="29" spans="1:9" x14ac:dyDescent="0.2">
      <c r="A29" s="8">
        <v>41821</v>
      </c>
      <c r="B29" s="94">
        <v>395</v>
      </c>
      <c r="C29" s="10">
        <v>395</v>
      </c>
      <c r="D29" s="10">
        <v>0</v>
      </c>
      <c r="E29" s="46">
        <v>3680</v>
      </c>
      <c r="F29" s="10">
        <v>3678</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3742</v>
      </c>
      <c r="F31" s="10">
        <v>3740</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3812</v>
      </c>
      <c r="F33" s="10">
        <v>3810</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3782</v>
      </c>
      <c r="F35" s="10">
        <v>3780</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3693</v>
      </c>
      <c r="F37" s="10">
        <v>3691</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3668</v>
      </c>
      <c r="F45" s="10">
        <v>3665</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3635</v>
      </c>
      <c r="F47" s="10">
        <v>3632</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3557</v>
      </c>
      <c r="F50" s="10">
        <v>3554</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3477</v>
      </c>
      <c r="F52" s="10">
        <v>3474</v>
      </c>
      <c r="G52" s="74">
        <v>3</v>
      </c>
      <c r="H52" s="80"/>
      <c r="I52" s="80"/>
    </row>
    <row r="53" spans="1:9" x14ac:dyDescent="0.2">
      <c r="A53" s="8">
        <v>42552</v>
      </c>
      <c r="B53" s="94">
        <v>374</v>
      </c>
      <c r="C53" s="10">
        <v>374</v>
      </c>
      <c r="D53" s="10">
        <v>0</v>
      </c>
      <c r="E53" s="46">
        <v>3333</v>
      </c>
      <c r="F53" s="10">
        <v>3330</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3561</v>
      </c>
      <c r="F56" s="10">
        <v>3559</v>
      </c>
      <c r="G56" s="74">
        <v>2</v>
      </c>
      <c r="H56" s="80"/>
      <c r="I56" s="80"/>
    </row>
    <row r="57" spans="1:9" x14ac:dyDescent="0.2">
      <c r="A57" s="8">
        <v>42675</v>
      </c>
      <c r="B57" s="94">
        <v>134</v>
      </c>
      <c r="C57" s="10">
        <v>134</v>
      </c>
      <c r="D57" s="10">
        <v>0</v>
      </c>
      <c r="E57" s="46">
        <v>3596</v>
      </c>
      <c r="F57" s="10">
        <v>3594</v>
      </c>
      <c r="G57" s="74">
        <v>2</v>
      </c>
      <c r="H57" s="80"/>
      <c r="I57" s="80"/>
    </row>
    <row r="58" spans="1:9" x14ac:dyDescent="0.2">
      <c r="A58" s="49">
        <v>42705</v>
      </c>
      <c r="B58" s="95">
        <v>82</v>
      </c>
      <c r="C58" s="50">
        <v>81</v>
      </c>
      <c r="D58" s="50">
        <v>1</v>
      </c>
      <c r="E58" s="93">
        <v>3609</v>
      </c>
      <c r="F58" s="50">
        <v>3606</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3506</v>
      </c>
      <c r="F60" s="10">
        <v>3503</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3417</v>
      </c>
      <c r="F62" s="10">
        <v>3414</v>
      </c>
      <c r="G62" s="74">
        <v>3</v>
      </c>
      <c r="H62" s="80"/>
      <c r="I62" s="80"/>
    </row>
    <row r="63" spans="1:9" x14ac:dyDescent="0.2">
      <c r="A63" s="8">
        <v>42856</v>
      </c>
      <c r="B63" s="94">
        <v>14</v>
      </c>
      <c r="C63" s="10">
        <v>14</v>
      </c>
      <c r="D63" s="10">
        <v>0</v>
      </c>
      <c r="E63" s="46">
        <v>3388</v>
      </c>
      <c r="F63" s="10">
        <v>3385</v>
      </c>
      <c r="G63" s="74">
        <v>3</v>
      </c>
      <c r="H63" s="80"/>
      <c r="I63" s="80"/>
    </row>
    <row r="64" spans="1:9" x14ac:dyDescent="0.2">
      <c r="A64" s="8">
        <v>42887</v>
      </c>
      <c r="B64" s="94">
        <v>31</v>
      </c>
      <c r="C64" s="10">
        <v>29</v>
      </c>
      <c r="D64" s="10">
        <v>2</v>
      </c>
      <c r="E64" s="46">
        <v>3325</v>
      </c>
      <c r="F64" s="10">
        <v>3320</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3247</v>
      </c>
      <c r="F67" s="10">
        <v>3202</v>
      </c>
      <c r="G67" s="74">
        <v>45</v>
      </c>
      <c r="H67" s="80"/>
      <c r="I67" s="80"/>
    </row>
    <row r="68" spans="1:9" x14ac:dyDescent="0.2">
      <c r="A68" s="8">
        <v>43009</v>
      </c>
      <c r="B68" s="94">
        <v>304</v>
      </c>
      <c r="C68" s="10">
        <v>302</v>
      </c>
      <c r="D68" s="10">
        <v>2</v>
      </c>
      <c r="E68" s="46">
        <v>3357</v>
      </c>
      <c r="F68" s="10">
        <v>3310</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3343</v>
      </c>
      <c r="F71" s="10">
        <v>3291</v>
      </c>
      <c r="G71" s="74">
        <v>52</v>
      </c>
      <c r="H71" s="80"/>
      <c r="I71" s="80"/>
    </row>
    <row r="72" spans="1:9" x14ac:dyDescent="0.2">
      <c r="A72" s="8">
        <v>43132</v>
      </c>
      <c r="B72" s="94">
        <v>19</v>
      </c>
      <c r="C72" s="10">
        <v>19</v>
      </c>
      <c r="D72" s="10">
        <v>0</v>
      </c>
      <c r="E72" s="46">
        <v>3300</v>
      </c>
      <c r="F72" s="10">
        <v>3248</v>
      </c>
      <c r="G72" s="74">
        <v>52</v>
      </c>
      <c r="H72" s="80"/>
      <c r="I72" s="80"/>
    </row>
    <row r="73" spans="1:9" x14ac:dyDescent="0.2">
      <c r="A73" s="8">
        <v>43160</v>
      </c>
      <c r="B73" s="94">
        <v>25</v>
      </c>
      <c r="C73" s="10">
        <v>25</v>
      </c>
      <c r="D73" s="10">
        <v>0</v>
      </c>
      <c r="E73" s="46">
        <v>3254</v>
      </c>
      <c r="F73" s="10">
        <v>3202</v>
      </c>
      <c r="G73" s="74">
        <v>52</v>
      </c>
      <c r="H73" s="80"/>
      <c r="I73" s="80"/>
    </row>
    <row r="74" spans="1:9" x14ac:dyDescent="0.2">
      <c r="A74" s="8">
        <v>43191</v>
      </c>
      <c r="B74" s="94">
        <v>23</v>
      </c>
      <c r="C74" s="10">
        <v>23</v>
      </c>
      <c r="D74" s="10">
        <v>0</v>
      </c>
      <c r="E74" s="46">
        <v>3217</v>
      </c>
      <c r="F74" s="10">
        <v>3165</v>
      </c>
      <c r="G74" s="74">
        <v>52</v>
      </c>
      <c r="H74" s="80"/>
      <c r="I74" s="80"/>
    </row>
    <row r="75" spans="1:9" x14ac:dyDescent="0.2">
      <c r="A75" s="8">
        <v>43221</v>
      </c>
      <c r="B75" s="94">
        <v>13</v>
      </c>
      <c r="C75" s="10">
        <v>13</v>
      </c>
      <c r="D75" s="10">
        <v>0</v>
      </c>
      <c r="E75" s="46">
        <v>3183</v>
      </c>
      <c r="F75" s="10">
        <v>3131</v>
      </c>
      <c r="G75" s="74">
        <v>52</v>
      </c>
      <c r="H75" s="80"/>
      <c r="I75" s="80"/>
    </row>
    <row r="76" spans="1:9" x14ac:dyDescent="0.2">
      <c r="A76" s="8">
        <v>43252</v>
      </c>
      <c r="B76" s="94">
        <v>44</v>
      </c>
      <c r="C76" s="10">
        <v>44</v>
      </c>
      <c r="D76" s="10">
        <v>0</v>
      </c>
      <c r="E76" s="46">
        <v>3131</v>
      </c>
      <c r="F76" s="10">
        <v>3080</v>
      </c>
      <c r="G76" s="74">
        <v>51</v>
      </c>
      <c r="H76" s="80"/>
      <c r="I76" s="80"/>
    </row>
    <row r="77" spans="1:9" x14ac:dyDescent="0.2">
      <c r="A77" s="8">
        <v>43282</v>
      </c>
      <c r="B77" s="94">
        <v>361</v>
      </c>
      <c r="C77" s="10">
        <v>359</v>
      </c>
      <c r="D77" s="10">
        <v>2</v>
      </c>
      <c r="E77" s="46">
        <v>3006</v>
      </c>
      <c r="F77" s="10">
        <v>2953</v>
      </c>
      <c r="G77" s="74">
        <v>53</v>
      </c>
      <c r="H77" s="80"/>
      <c r="I77" s="80"/>
    </row>
    <row r="78" spans="1:9" x14ac:dyDescent="0.2">
      <c r="A78" s="8">
        <v>43313</v>
      </c>
      <c r="B78" s="94">
        <v>329</v>
      </c>
      <c r="C78" s="10">
        <v>325</v>
      </c>
      <c r="D78" s="10">
        <v>4</v>
      </c>
      <c r="E78" s="46">
        <v>2939</v>
      </c>
      <c r="F78" s="10">
        <v>2887</v>
      </c>
      <c r="G78" s="74">
        <v>52</v>
      </c>
      <c r="H78" s="80"/>
      <c r="I78" s="80"/>
    </row>
    <row r="79" spans="1:9" x14ac:dyDescent="0.2">
      <c r="A79" s="8">
        <v>43344</v>
      </c>
      <c r="B79" s="94">
        <v>1268</v>
      </c>
      <c r="C79" s="10">
        <v>1250</v>
      </c>
      <c r="D79" s="10">
        <v>18</v>
      </c>
      <c r="E79" s="46">
        <v>3299</v>
      </c>
      <c r="F79" s="10">
        <v>3240</v>
      </c>
      <c r="G79" s="74">
        <v>59</v>
      </c>
      <c r="H79" s="80"/>
      <c r="I79" s="80"/>
    </row>
    <row r="80" spans="1:9" x14ac:dyDescent="0.2">
      <c r="A80" s="8">
        <v>43374</v>
      </c>
      <c r="B80" s="94">
        <v>338</v>
      </c>
      <c r="C80" s="10">
        <v>336</v>
      </c>
      <c r="D80" s="10">
        <v>2</v>
      </c>
      <c r="E80" s="46">
        <v>3483</v>
      </c>
      <c r="F80" s="10">
        <v>3423</v>
      </c>
      <c r="G80" s="74">
        <v>60</v>
      </c>
      <c r="H80" s="80"/>
      <c r="I80" s="80"/>
    </row>
    <row r="81" spans="1:9" x14ac:dyDescent="0.2">
      <c r="A81" s="8">
        <v>43405</v>
      </c>
      <c r="B81" s="94">
        <v>148</v>
      </c>
      <c r="C81" s="10">
        <v>143</v>
      </c>
      <c r="D81" s="10">
        <v>5</v>
      </c>
      <c r="E81" s="46">
        <v>3528</v>
      </c>
      <c r="F81" s="10">
        <v>3464</v>
      </c>
      <c r="G81" s="74">
        <v>64</v>
      </c>
      <c r="H81" s="80"/>
      <c r="I81" s="80"/>
    </row>
    <row r="82" spans="1:9" x14ac:dyDescent="0.2">
      <c r="A82" s="49">
        <v>43435</v>
      </c>
      <c r="B82" s="95">
        <v>100</v>
      </c>
      <c r="C82" s="50">
        <v>93</v>
      </c>
      <c r="D82" s="50">
        <v>7</v>
      </c>
      <c r="E82" s="93">
        <v>3538</v>
      </c>
      <c r="F82" s="50">
        <v>3467</v>
      </c>
      <c r="G82" s="75">
        <v>71</v>
      </c>
      <c r="H82" s="80"/>
      <c r="I82" s="80"/>
    </row>
    <row r="83" spans="1:9" x14ac:dyDescent="0.2">
      <c r="A83" s="8">
        <v>43466</v>
      </c>
      <c r="B83" s="94">
        <v>41</v>
      </c>
      <c r="C83" s="10">
        <v>41</v>
      </c>
      <c r="D83" s="10">
        <v>0</v>
      </c>
      <c r="E83" s="46">
        <v>3489</v>
      </c>
      <c r="F83" s="10">
        <v>3418</v>
      </c>
      <c r="G83" s="74">
        <v>71</v>
      </c>
      <c r="H83" s="80"/>
      <c r="I83" s="80"/>
    </row>
    <row r="84" spans="1:9" x14ac:dyDescent="0.2">
      <c r="A84" s="8">
        <v>43497</v>
      </c>
      <c r="B84" s="94">
        <v>23</v>
      </c>
      <c r="C84" s="10">
        <v>23</v>
      </c>
      <c r="D84" s="10">
        <v>0</v>
      </c>
      <c r="E84" s="46">
        <v>3442</v>
      </c>
      <c r="F84" s="10">
        <v>3371</v>
      </c>
      <c r="G84" s="74">
        <v>71</v>
      </c>
      <c r="H84" s="80"/>
      <c r="I84" s="80"/>
    </row>
    <row r="85" spans="1:9" x14ac:dyDescent="0.2">
      <c r="A85" s="8">
        <v>43525</v>
      </c>
      <c r="B85" s="94">
        <v>22</v>
      </c>
      <c r="C85" s="10">
        <v>22</v>
      </c>
      <c r="D85" s="10">
        <v>0</v>
      </c>
      <c r="E85" s="46">
        <v>3374</v>
      </c>
      <c r="F85" s="10">
        <v>3303</v>
      </c>
      <c r="G85" s="74">
        <v>71</v>
      </c>
      <c r="H85" s="80"/>
      <c r="I85" s="80"/>
    </row>
    <row r="86" spans="1:9" x14ac:dyDescent="0.2">
      <c r="A86" s="8">
        <v>43556</v>
      </c>
      <c r="B86" s="94">
        <v>30</v>
      </c>
      <c r="C86" s="10">
        <v>30</v>
      </c>
      <c r="D86" s="10">
        <v>0</v>
      </c>
      <c r="E86" s="46">
        <v>3342</v>
      </c>
      <c r="F86" s="10">
        <v>3272</v>
      </c>
      <c r="G86" s="74">
        <v>70</v>
      </c>
      <c r="H86" s="80"/>
      <c r="I86" s="80"/>
    </row>
    <row r="87" spans="1:9" x14ac:dyDescent="0.2">
      <c r="A87" s="8">
        <v>43586</v>
      </c>
      <c r="B87" s="94">
        <v>24</v>
      </c>
      <c r="C87" s="10">
        <v>24</v>
      </c>
      <c r="D87" s="10">
        <v>0</v>
      </c>
      <c r="E87" s="46">
        <v>3314</v>
      </c>
      <c r="F87" s="10">
        <v>3245</v>
      </c>
      <c r="G87" s="74">
        <v>69</v>
      </c>
      <c r="H87" s="80"/>
      <c r="I87" s="80"/>
    </row>
    <row r="88" spans="1:9" x14ac:dyDescent="0.2">
      <c r="A88" s="8">
        <v>43617</v>
      </c>
      <c r="B88" s="94">
        <v>43</v>
      </c>
      <c r="C88" s="10">
        <v>42</v>
      </c>
      <c r="D88" s="10">
        <v>1</v>
      </c>
      <c r="E88" s="46">
        <v>3243</v>
      </c>
      <c r="F88" s="10">
        <v>3173</v>
      </c>
      <c r="G88" s="74">
        <v>70</v>
      </c>
      <c r="H88" s="80"/>
      <c r="I88" s="80"/>
    </row>
    <row r="89" spans="1:9" x14ac:dyDescent="0.2">
      <c r="A89" s="8">
        <v>43647</v>
      </c>
      <c r="B89" s="94">
        <v>308</v>
      </c>
      <c r="C89" s="10">
        <v>308</v>
      </c>
      <c r="D89" s="10">
        <v>0</v>
      </c>
      <c r="E89" s="46">
        <v>3085</v>
      </c>
      <c r="F89" s="10">
        <v>3035</v>
      </c>
      <c r="G89" s="74">
        <v>50</v>
      </c>
      <c r="H89" s="80"/>
      <c r="I89" s="80"/>
    </row>
    <row r="90" spans="1:9" x14ac:dyDescent="0.2">
      <c r="A90" s="8">
        <v>43678</v>
      </c>
      <c r="B90" s="94">
        <v>354</v>
      </c>
      <c r="C90" s="10">
        <v>353</v>
      </c>
      <c r="D90" s="10">
        <v>1</v>
      </c>
      <c r="E90" s="46">
        <v>2995</v>
      </c>
      <c r="F90" s="10">
        <v>2947</v>
      </c>
      <c r="G90" s="74">
        <v>48</v>
      </c>
      <c r="H90" s="80"/>
      <c r="I90" s="80"/>
    </row>
    <row r="91" spans="1:9" x14ac:dyDescent="0.2">
      <c r="A91" s="8">
        <v>43709</v>
      </c>
      <c r="B91" s="94">
        <v>1552</v>
      </c>
      <c r="C91" s="10">
        <v>1530</v>
      </c>
      <c r="D91" s="10">
        <v>22</v>
      </c>
      <c r="E91" s="46">
        <v>3648</v>
      </c>
      <c r="F91" s="10">
        <v>3590</v>
      </c>
      <c r="G91" s="74">
        <v>58</v>
      </c>
      <c r="H91" s="80"/>
      <c r="I91" s="80"/>
    </row>
    <row r="92" spans="1:9" x14ac:dyDescent="0.2">
      <c r="A92" s="8">
        <v>43739</v>
      </c>
      <c r="B92" s="94">
        <v>354</v>
      </c>
      <c r="C92" s="10">
        <v>343</v>
      </c>
      <c r="D92" s="10">
        <v>11</v>
      </c>
      <c r="E92" s="46">
        <v>3836</v>
      </c>
      <c r="F92" s="10">
        <v>3768</v>
      </c>
      <c r="G92" s="74">
        <v>68</v>
      </c>
      <c r="H92" s="80"/>
      <c r="I92" s="80"/>
    </row>
    <row r="93" spans="1:9" x14ac:dyDescent="0.2">
      <c r="A93" s="8">
        <v>43770</v>
      </c>
      <c r="B93" s="94">
        <v>168</v>
      </c>
      <c r="C93" s="10">
        <v>167</v>
      </c>
      <c r="D93" s="10">
        <v>1</v>
      </c>
      <c r="E93" s="46">
        <v>3893</v>
      </c>
      <c r="F93" s="10">
        <v>3825</v>
      </c>
      <c r="G93" s="74">
        <v>68</v>
      </c>
      <c r="H93" s="80"/>
      <c r="I93" s="80"/>
    </row>
    <row r="94" spans="1:9" x14ac:dyDescent="0.2">
      <c r="A94" s="49">
        <v>43800</v>
      </c>
      <c r="B94" s="95">
        <v>96</v>
      </c>
      <c r="C94" s="50">
        <v>96</v>
      </c>
      <c r="D94" s="50">
        <v>0</v>
      </c>
      <c r="E94" s="93">
        <v>3897</v>
      </c>
      <c r="F94" s="50">
        <v>3830</v>
      </c>
      <c r="G94" s="75">
        <v>67</v>
      </c>
      <c r="H94" s="80"/>
      <c r="I94" s="80"/>
    </row>
    <row r="95" spans="1:9" x14ac:dyDescent="0.2">
      <c r="A95" s="8">
        <v>43831</v>
      </c>
      <c r="B95" s="94">
        <v>83</v>
      </c>
      <c r="C95" s="10">
        <v>81</v>
      </c>
      <c r="D95" s="10">
        <v>2</v>
      </c>
      <c r="E95" s="46">
        <v>3888</v>
      </c>
      <c r="F95" s="10">
        <v>3819</v>
      </c>
      <c r="G95" s="74">
        <v>69</v>
      </c>
      <c r="H95" s="80"/>
      <c r="I95" s="80"/>
    </row>
    <row r="96" spans="1:9" x14ac:dyDescent="0.2">
      <c r="A96" s="8">
        <v>43862</v>
      </c>
      <c r="B96" s="94">
        <v>27</v>
      </c>
      <c r="C96" s="10">
        <v>27</v>
      </c>
      <c r="D96" s="10">
        <v>0</v>
      </c>
      <c r="E96" s="46">
        <v>3832</v>
      </c>
      <c r="F96" s="10">
        <v>3763</v>
      </c>
      <c r="G96" s="74">
        <v>69</v>
      </c>
      <c r="H96" s="80"/>
      <c r="I96" s="80"/>
    </row>
    <row r="97" spans="1:9" x14ac:dyDescent="0.2">
      <c r="A97" s="8">
        <v>43891</v>
      </c>
      <c r="B97" s="94">
        <v>26</v>
      </c>
      <c r="C97" s="10">
        <v>26</v>
      </c>
      <c r="D97" s="10">
        <v>0</v>
      </c>
      <c r="E97" s="46">
        <v>3801</v>
      </c>
      <c r="F97" s="10">
        <v>3732</v>
      </c>
      <c r="G97" s="74">
        <v>69</v>
      </c>
      <c r="H97" s="80"/>
      <c r="I97" s="80"/>
    </row>
    <row r="98" spans="1:9" x14ac:dyDescent="0.2">
      <c r="A98" s="8">
        <v>43922</v>
      </c>
      <c r="B98" s="94">
        <v>9</v>
      </c>
      <c r="C98" s="10">
        <v>9</v>
      </c>
      <c r="D98" s="10">
        <v>0</v>
      </c>
      <c r="E98" s="46">
        <v>3783</v>
      </c>
      <c r="F98" s="10">
        <v>3714</v>
      </c>
      <c r="G98" s="74">
        <v>69</v>
      </c>
      <c r="H98" s="80"/>
      <c r="I98" s="80"/>
    </row>
    <row r="99" spans="1:9" x14ac:dyDescent="0.2">
      <c r="A99" s="8">
        <v>43952</v>
      </c>
      <c r="B99" s="94">
        <v>7</v>
      </c>
      <c r="C99" s="10">
        <v>7</v>
      </c>
      <c r="D99" s="10">
        <v>0</v>
      </c>
      <c r="E99" s="46">
        <v>3746</v>
      </c>
      <c r="F99" s="10">
        <v>3677</v>
      </c>
      <c r="G99" s="74">
        <v>69</v>
      </c>
      <c r="H99" s="80"/>
      <c r="I99" s="80"/>
    </row>
    <row r="100" spans="1:9" x14ac:dyDescent="0.2">
      <c r="A100" s="8">
        <v>43983</v>
      </c>
      <c r="B100" s="94">
        <v>20</v>
      </c>
      <c r="C100" s="10">
        <v>20</v>
      </c>
      <c r="D100" s="10">
        <v>0</v>
      </c>
      <c r="E100" s="46">
        <v>3674</v>
      </c>
      <c r="F100" s="10">
        <v>3605</v>
      </c>
      <c r="G100" s="74">
        <v>69</v>
      </c>
      <c r="H100" s="80"/>
      <c r="I100" s="80"/>
    </row>
    <row r="101" spans="1:9" x14ac:dyDescent="0.2">
      <c r="A101" s="8">
        <v>44013</v>
      </c>
      <c r="B101" s="94">
        <v>406</v>
      </c>
      <c r="C101" s="10">
        <v>404</v>
      </c>
      <c r="D101" s="10">
        <v>2</v>
      </c>
      <c r="E101" s="46">
        <v>3589</v>
      </c>
      <c r="F101" s="10">
        <v>3526</v>
      </c>
      <c r="G101" s="74">
        <v>63</v>
      </c>
      <c r="H101" s="80"/>
      <c r="I101" s="80"/>
    </row>
    <row r="102" spans="1:9" x14ac:dyDescent="0.2">
      <c r="A102" s="8">
        <v>44044</v>
      </c>
      <c r="B102" s="94">
        <v>542</v>
      </c>
      <c r="C102" s="10">
        <v>539</v>
      </c>
      <c r="D102" s="10">
        <v>3</v>
      </c>
      <c r="E102" s="46">
        <v>3600</v>
      </c>
      <c r="F102" s="10">
        <v>3543</v>
      </c>
      <c r="G102" s="74">
        <v>57</v>
      </c>
      <c r="H102" s="80"/>
      <c r="I102" s="80"/>
    </row>
    <row r="103" spans="1:9" x14ac:dyDescent="0.2">
      <c r="A103" s="8">
        <v>44075</v>
      </c>
      <c r="B103" s="94">
        <v>2076</v>
      </c>
      <c r="C103" s="10">
        <v>2045</v>
      </c>
      <c r="D103" s="10">
        <v>31</v>
      </c>
      <c r="E103" s="46">
        <v>4610</v>
      </c>
      <c r="F103" s="10">
        <v>4544</v>
      </c>
      <c r="G103" s="74">
        <v>66</v>
      </c>
      <c r="H103" s="80"/>
      <c r="I103" s="80"/>
    </row>
    <row r="104" spans="1:9" x14ac:dyDescent="0.2">
      <c r="A104" s="8">
        <v>44105</v>
      </c>
      <c r="B104" s="94">
        <v>668</v>
      </c>
      <c r="C104" s="10">
        <v>661</v>
      </c>
      <c r="D104" s="10">
        <v>7</v>
      </c>
      <c r="E104" s="46">
        <v>5058</v>
      </c>
      <c r="F104" s="10">
        <v>4986</v>
      </c>
      <c r="G104" s="74">
        <v>72</v>
      </c>
      <c r="H104" s="80"/>
      <c r="I104" s="80"/>
    </row>
    <row r="105" spans="1:9" x14ac:dyDescent="0.2">
      <c r="A105" s="8">
        <v>44136</v>
      </c>
      <c r="B105" s="94">
        <v>257</v>
      </c>
      <c r="C105" s="10">
        <v>253</v>
      </c>
      <c r="D105" s="10">
        <v>4</v>
      </c>
      <c r="E105" s="46">
        <v>5210</v>
      </c>
      <c r="F105" s="10">
        <v>5135</v>
      </c>
      <c r="G105" s="74">
        <v>75</v>
      </c>
      <c r="H105" s="80"/>
      <c r="I105" s="80"/>
    </row>
    <row r="106" spans="1:9" x14ac:dyDescent="0.2">
      <c r="A106" s="49">
        <v>44166</v>
      </c>
      <c r="B106" s="95">
        <v>171</v>
      </c>
      <c r="C106" s="50">
        <v>165</v>
      </c>
      <c r="D106" s="50">
        <v>6</v>
      </c>
      <c r="E106" s="93">
        <v>5276</v>
      </c>
      <c r="F106" s="50">
        <v>5197</v>
      </c>
      <c r="G106" s="75">
        <v>79</v>
      </c>
      <c r="H106" s="80"/>
      <c r="I106" s="80"/>
    </row>
    <row r="107" spans="1:9" x14ac:dyDescent="0.2">
      <c r="A107" s="8">
        <v>44197</v>
      </c>
      <c r="B107" s="94">
        <v>170</v>
      </c>
      <c r="C107" s="10">
        <v>166</v>
      </c>
      <c r="D107" s="10">
        <v>4</v>
      </c>
      <c r="E107" s="46">
        <v>5315</v>
      </c>
      <c r="F107" s="10">
        <v>5234</v>
      </c>
      <c r="G107" s="74">
        <v>81</v>
      </c>
      <c r="H107" s="80"/>
      <c r="I107" s="80"/>
    </row>
    <row r="108" spans="1:9" x14ac:dyDescent="0.2">
      <c r="A108" s="8">
        <v>44228</v>
      </c>
      <c r="B108" s="94">
        <v>199</v>
      </c>
      <c r="C108" s="10">
        <v>199</v>
      </c>
      <c r="D108" s="10">
        <v>0</v>
      </c>
      <c r="E108" s="46">
        <v>5411</v>
      </c>
      <c r="F108" s="10">
        <v>5331</v>
      </c>
      <c r="G108" s="74">
        <v>80</v>
      </c>
      <c r="H108" s="80"/>
      <c r="I108" s="80"/>
    </row>
    <row r="109" spans="1:9" x14ac:dyDescent="0.2">
      <c r="A109" s="8">
        <v>44256</v>
      </c>
      <c r="B109" s="94">
        <v>60</v>
      </c>
      <c r="C109" s="10">
        <v>59</v>
      </c>
      <c r="D109" s="10">
        <v>1</v>
      </c>
      <c r="E109" s="46">
        <v>5377</v>
      </c>
      <c r="F109" s="10">
        <v>5296</v>
      </c>
      <c r="G109" s="74">
        <v>81</v>
      </c>
      <c r="H109" s="80"/>
      <c r="I109" s="80"/>
    </row>
    <row r="110" spans="1:9" x14ac:dyDescent="0.2">
      <c r="A110" s="8">
        <v>44287</v>
      </c>
      <c r="B110" s="94">
        <v>38</v>
      </c>
      <c r="C110" s="10">
        <v>38</v>
      </c>
      <c r="D110" s="10">
        <v>0</v>
      </c>
      <c r="E110" s="46">
        <v>5343</v>
      </c>
      <c r="F110" s="10">
        <v>5263</v>
      </c>
      <c r="G110" s="74">
        <v>80</v>
      </c>
      <c r="H110" s="80"/>
      <c r="I110" s="80"/>
    </row>
    <row r="111" spans="1:9" x14ac:dyDescent="0.2">
      <c r="A111" s="8">
        <v>44317</v>
      </c>
      <c r="B111" s="94">
        <v>29</v>
      </c>
      <c r="C111" s="10">
        <v>29</v>
      </c>
      <c r="D111" s="10">
        <v>0</v>
      </c>
      <c r="E111" s="46">
        <v>5260</v>
      </c>
      <c r="F111" s="10">
        <v>5181</v>
      </c>
      <c r="G111" s="74">
        <v>79</v>
      </c>
      <c r="H111" s="80"/>
      <c r="I111" s="80"/>
    </row>
    <row r="112" spans="1:9" x14ac:dyDescent="0.2">
      <c r="A112" s="8">
        <v>44348</v>
      </c>
      <c r="B112" s="94">
        <v>83</v>
      </c>
      <c r="C112" s="10">
        <v>83</v>
      </c>
      <c r="D112" s="10">
        <v>0</v>
      </c>
      <c r="E112" s="46">
        <v>5175</v>
      </c>
      <c r="F112" s="10">
        <v>5096</v>
      </c>
      <c r="G112" s="74">
        <v>79</v>
      </c>
      <c r="H112" s="80"/>
      <c r="I112" s="80"/>
    </row>
    <row r="113" spans="1:10" x14ac:dyDescent="0.2">
      <c r="A113" s="8">
        <v>44378</v>
      </c>
      <c r="B113" s="94">
        <v>470</v>
      </c>
      <c r="C113" s="10">
        <v>467</v>
      </c>
      <c r="D113" s="10">
        <v>3</v>
      </c>
      <c r="E113" s="46">
        <v>5028</v>
      </c>
      <c r="F113" s="10">
        <v>4953</v>
      </c>
      <c r="G113" s="74">
        <v>75</v>
      </c>
      <c r="H113" s="80"/>
      <c r="I113" s="80"/>
    </row>
    <row r="114" spans="1:10" x14ac:dyDescent="0.2">
      <c r="A114" s="8">
        <v>44409</v>
      </c>
      <c r="B114" s="94">
        <v>775</v>
      </c>
      <c r="C114" s="10">
        <v>771</v>
      </c>
      <c r="D114" s="10">
        <v>4</v>
      </c>
      <c r="E114" s="46">
        <v>5112</v>
      </c>
      <c r="F114" s="10">
        <v>5043</v>
      </c>
      <c r="G114" s="74">
        <v>69</v>
      </c>
      <c r="H114" s="80"/>
      <c r="I114" s="80"/>
    </row>
    <row r="115" spans="1:10" x14ac:dyDescent="0.2">
      <c r="A115" s="8">
        <v>44440</v>
      </c>
      <c r="B115" s="94">
        <v>2668</v>
      </c>
      <c r="C115" s="10">
        <v>2618</v>
      </c>
      <c r="D115" s="10">
        <v>50</v>
      </c>
      <c r="E115" s="46">
        <v>6186</v>
      </c>
      <c r="F115" s="10">
        <v>6100</v>
      </c>
      <c r="G115" s="74">
        <v>86</v>
      </c>
      <c r="H115" s="80"/>
      <c r="I115" s="80"/>
    </row>
    <row r="116" spans="1:10" x14ac:dyDescent="0.2">
      <c r="A116" s="8">
        <v>44470</v>
      </c>
      <c r="B116" s="94">
        <v>641</v>
      </c>
      <c r="C116" s="10">
        <v>625</v>
      </c>
      <c r="D116" s="10">
        <v>16</v>
      </c>
      <c r="E116" s="46">
        <v>6480</v>
      </c>
      <c r="F116" s="10">
        <v>6381</v>
      </c>
      <c r="G116" s="74">
        <v>99</v>
      </c>
      <c r="H116" s="80"/>
      <c r="I116" s="80"/>
    </row>
    <row r="117" spans="1:10" x14ac:dyDescent="0.2">
      <c r="A117" s="8">
        <v>44501</v>
      </c>
      <c r="B117" s="94">
        <v>324</v>
      </c>
      <c r="C117" s="10">
        <v>321</v>
      </c>
      <c r="D117" s="10">
        <v>3</v>
      </c>
      <c r="E117" s="46">
        <v>6613</v>
      </c>
      <c r="F117" s="10">
        <v>6515</v>
      </c>
      <c r="G117" s="74">
        <v>98</v>
      </c>
      <c r="H117" s="80"/>
      <c r="I117" s="80"/>
    </row>
    <row r="118" spans="1:10" x14ac:dyDescent="0.2">
      <c r="A118" s="49">
        <v>44531</v>
      </c>
      <c r="B118" s="95">
        <v>172</v>
      </c>
      <c r="C118" s="50">
        <v>171</v>
      </c>
      <c r="D118" s="50">
        <v>1</v>
      </c>
      <c r="E118" s="93">
        <v>6632</v>
      </c>
      <c r="F118" s="50">
        <v>6534</v>
      </c>
      <c r="G118" s="75">
        <v>98</v>
      </c>
      <c r="H118" s="80"/>
      <c r="I118" s="80"/>
    </row>
    <row r="119" spans="1:10" x14ac:dyDescent="0.2">
      <c r="A119" s="8">
        <v>44562</v>
      </c>
      <c r="B119" s="94">
        <v>138</v>
      </c>
      <c r="C119" s="10">
        <v>135</v>
      </c>
      <c r="D119" s="10">
        <v>3</v>
      </c>
      <c r="E119" s="46">
        <v>6588</v>
      </c>
      <c r="F119" s="10">
        <v>6490</v>
      </c>
      <c r="G119" s="74">
        <v>98</v>
      </c>
      <c r="H119" s="80"/>
      <c r="I119" s="80"/>
    </row>
    <row r="120" spans="1:10" x14ac:dyDescent="0.2">
      <c r="A120" s="8">
        <v>44593</v>
      </c>
      <c r="B120" s="94">
        <v>115</v>
      </c>
      <c r="C120" s="10">
        <v>115</v>
      </c>
      <c r="D120" s="10">
        <v>0</v>
      </c>
      <c r="E120" s="46">
        <v>6529</v>
      </c>
      <c r="F120" s="10">
        <v>6433</v>
      </c>
      <c r="G120" s="74">
        <v>96</v>
      </c>
      <c r="H120" s="89"/>
      <c r="I120" s="89"/>
      <c r="J120" s="89"/>
    </row>
    <row r="121" spans="1:10" x14ac:dyDescent="0.2">
      <c r="A121" s="8">
        <v>44621</v>
      </c>
      <c r="B121" s="94">
        <v>120</v>
      </c>
      <c r="C121" s="10">
        <v>118</v>
      </c>
      <c r="D121" s="10">
        <v>2</v>
      </c>
      <c r="E121" s="46">
        <v>6472</v>
      </c>
      <c r="F121" s="10">
        <v>6374</v>
      </c>
      <c r="G121" s="74">
        <v>98</v>
      </c>
    </row>
    <row r="122" spans="1:10" x14ac:dyDescent="0.2">
      <c r="A122" s="8">
        <v>44652</v>
      </c>
      <c r="B122" s="94">
        <v>71</v>
      </c>
      <c r="C122" s="10">
        <v>70</v>
      </c>
      <c r="D122" s="10">
        <v>1</v>
      </c>
      <c r="E122" s="46">
        <v>6384</v>
      </c>
      <c r="F122" s="10">
        <v>6285</v>
      </c>
      <c r="G122" s="74">
        <v>99</v>
      </c>
    </row>
    <row r="123" spans="1:10" x14ac:dyDescent="0.2">
      <c r="A123" s="8">
        <v>44682</v>
      </c>
      <c r="B123" s="94">
        <v>66</v>
      </c>
      <c r="C123" s="10">
        <v>64</v>
      </c>
      <c r="D123" s="10">
        <v>2</v>
      </c>
      <c r="E123" s="46">
        <v>6280</v>
      </c>
      <c r="F123" s="10">
        <v>6180</v>
      </c>
      <c r="G123" s="74">
        <v>100</v>
      </c>
    </row>
    <row r="124" spans="1:10" x14ac:dyDescent="0.2">
      <c r="A124" s="8">
        <v>44713</v>
      </c>
      <c r="B124" s="94">
        <v>134</v>
      </c>
      <c r="C124" s="10">
        <v>134</v>
      </c>
      <c r="D124" s="10">
        <v>0</v>
      </c>
      <c r="E124" s="46">
        <v>6200</v>
      </c>
      <c r="F124" s="10">
        <v>6102</v>
      </c>
      <c r="G124" s="74">
        <v>98</v>
      </c>
    </row>
    <row r="125" spans="1:10" x14ac:dyDescent="0.2">
      <c r="A125" s="8">
        <v>44743</v>
      </c>
      <c r="B125" s="94">
        <v>562</v>
      </c>
      <c r="C125" s="10">
        <v>561</v>
      </c>
      <c r="D125" s="10">
        <v>1</v>
      </c>
      <c r="E125" s="46">
        <v>5963</v>
      </c>
      <c r="F125" s="10">
        <v>5876</v>
      </c>
      <c r="G125" s="74">
        <v>87</v>
      </c>
    </row>
    <row r="126" spans="1:10" x14ac:dyDescent="0.2">
      <c r="A126" s="8">
        <v>44774</v>
      </c>
      <c r="B126" s="94">
        <v>937</v>
      </c>
      <c r="C126" s="10">
        <v>923</v>
      </c>
      <c r="D126" s="10">
        <v>14</v>
      </c>
      <c r="E126" s="46">
        <v>5986</v>
      </c>
      <c r="F126" s="10">
        <v>5897</v>
      </c>
      <c r="G126" s="74">
        <v>89</v>
      </c>
    </row>
    <row r="127" spans="1:10" x14ac:dyDescent="0.2">
      <c r="A127" s="8">
        <v>44805</v>
      </c>
      <c r="B127" s="94">
        <v>2915</v>
      </c>
      <c r="C127" s="10">
        <v>2857</v>
      </c>
      <c r="D127" s="10">
        <v>58</v>
      </c>
      <c r="E127" s="46">
        <v>6992</v>
      </c>
      <c r="F127" s="10">
        <v>6880</v>
      </c>
      <c r="G127" s="74">
        <v>112</v>
      </c>
    </row>
    <row r="128" spans="1:10" x14ac:dyDescent="0.2">
      <c r="A128" s="8">
        <v>44835</v>
      </c>
      <c r="B128" s="94">
        <v>727</v>
      </c>
      <c r="C128" s="10">
        <v>717</v>
      </c>
      <c r="D128" s="10">
        <v>10</v>
      </c>
      <c r="E128" s="46">
        <v>7292</v>
      </c>
      <c r="F128" s="10">
        <v>7174</v>
      </c>
      <c r="G128" s="74">
        <v>118</v>
      </c>
    </row>
    <row r="129" spans="1:9" x14ac:dyDescent="0.2">
      <c r="A129" s="8">
        <v>44866</v>
      </c>
      <c r="B129" s="94">
        <v>358</v>
      </c>
      <c r="C129" s="10">
        <v>346</v>
      </c>
      <c r="D129" s="10">
        <v>12</v>
      </c>
      <c r="E129" s="46">
        <v>7368</v>
      </c>
      <c r="F129" s="10">
        <v>7239</v>
      </c>
      <c r="G129" s="74">
        <v>129</v>
      </c>
    </row>
    <row r="130" spans="1:9" x14ac:dyDescent="0.2">
      <c r="A130" s="49">
        <v>44896</v>
      </c>
      <c r="B130" s="95">
        <v>233</v>
      </c>
      <c r="C130" s="50">
        <v>228</v>
      </c>
      <c r="D130" s="50">
        <v>5</v>
      </c>
      <c r="E130" s="93">
        <v>7392</v>
      </c>
      <c r="F130" s="50">
        <v>7259</v>
      </c>
      <c r="G130" s="75">
        <v>133</v>
      </c>
      <c r="H130" s="80"/>
      <c r="I130" s="80"/>
    </row>
    <row r="131" spans="1:9" x14ac:dyDescent="0.2">
      <c r="A131" s="8">
        <v>44927</v>
      </c>
      <c r="B131" s="94">
        <v>159</v>
      </c>
      <c r="C131" s="10">
        <v>155</v>
      </c>
      <c r="D131" s="10">
        <v>4</v>
      </c>
      <c r="E131" s="46">
        <v>7360</v>
      </c>
      <c r="F131" s="10">
        <v>7227</v>
      </c>
      <c r="G131" s="74">
        <v>133</v>
      </c>
    </row>
    <row r="132" spans="1:9" x14ac:dyDescent="0.2">
      <c r="A132" s="8">
        <v>44958</v>
      </c>
      <c r="B132" s="94">
        <v>86</v>
      </c>
      <c r="C132" s="10">
        <v>86</v>
      </c>
      <c r="D132" s="10">
        <v>0</v>
      </c>
      <c r="E132" s="46">
        <v>7271</v>
      </c>
      <c r="F132" s="10">
        <v>7142</v>
      </c>
      <c r="G132" s="74">
        <v>129</v>
      </c>
    </row>
    <row r="133" spans="1:9" x14ac:dyDescent="0.2">
      <c r="A133" s="8">
        <v>44986</v>
      </c>
      <c r="B133" s="94">
        <v>105</v>
      </c>
      <c r="C133" s="10">
        <v>105</v>
      </c>
      <c r="D133" s="10">
        <v>0</v>
      </c>
      <c r="E133" s="46">
        <v>7155</v>
      </c>
      <c r="F133" s="10">
        <v>7028</v>
      </c>
      <c r="G133" s="74">
        <v>127</v>
      </c>
    </row>
    <row r="134" spans="1:9" x14ac:dyDescent="0.2">
      <c r="A134" s="8">
        <v>45017</v>
      </c>
      <c r="B134" s="94">
        <v>73</v>
      </c>
      <c r="C134" s="10">
        <v>73</v>
      </c>
      <c r="D134" s="10">
        <v>0</v>
      </c>
      <c r="E134" s="46">
        <v>7042</v>
      </c>
      <c r="F134" s="10">
        <v>6917</v>
      </c>
      <c r="G134" s="74">
        <v>125</v>
      </c>
    </row>
    <row r="135" spans="1:9" x14ac:dyDescent="0.2">
      <c r="A135" s="8">
        <v>45047</v>
      </c>
      <c r="B135" s="94">
        <v>60</v>
      </c>
      <c r="C135" s="10">
        <v>60</v>
      </c>
      <c r="D135" s="10">
        <v>0</v>
      </c>
      <c r="E135" s="46">
        <v>6947</v>
      </c>
      <c r="F135" s="10">
        <v>6822</v>
      </c>
      <c r="G135" s="74">
        <v>125</v>
      </c>
    </row>
    <row r="136" spans="1:9" x14ac:dyDescent="0.2">
      <c r="A136" s="8">
        <v>45078</v>
      </c>
      <c r="B136" s="94">
        <v>88</v>
      </c>
      <c r="C136" s="10">
        <v>88</v>
      </c>
      <c r="D136" s="10">
        <v>0</v>
      </c>
      <c r="E136" s="46">
        <v>6812</v>
      </c>
      <c r="F136" s="10">
        <v>6688</v>
      </c>
      <c r="G136" s="74">
        <v>124</v>
      </c>
    </row>
    <row r="137" spans="1:9" x14ac:dyDescent="0.2">
      <c r="A137" s="8">
        <v>45108</v>
      </c>
      <c r="B137" s="94">
        <v>565</v>
      </c>
      <c r="C137" s="10">
        <v>564</v>
      </c>
      <c r="D137" s="10">
        <v>1</v>
      </c>
      <c r="E137" s="46">
        <v>6480</v>
      </c>
      <c r="F137" s="10">
        <v>6374</v>
      </c>
      <c r="G137" s="74">
        <v>106</v>
      </c>
    </row>
    <row r="138" spans="1:9" x14ac:dyDescent="0.2">
      <c r="A138" s="8">
        <v>45139</v>
      </c>
      <c r="B138" s="94">
        <v>946</v>
      </c>
      <c r="C138" s="10">
        <v>929</v>
      </c>
      <c r="D138" s="10">
        <v>17</v>
      </c>
      <c r="E138" s="46">
        <v>6284</v>
      </c>
      <c r="F138" s="10">
        <v>6177</v>
      </c>
      <c r="G138" s="74">
        <v>107</v>
      </c>
    </row>
    <row r="139" spans="1:9" x14ac:dyDescent="0.2">
      <c r="A139" s="8">
        <v>45170</v>
      </c>
      <c r="B139" s="94">
        <v>3087</v>
      </c>
      <c r="C139" s="10">
        <v>3026</v>
      </c>
      <c r="D139" s="10">
        <v>61</v>
      </c>
      <c r="E139" s="46">
        <v>7337</v>
      </c>
      <c r="F139" s="10">
        <v>7215</v>
      </c>
      <c r="G139" s="74">
        <v>122</v>
      </c>
    </row>
    <row r="140" spans="1:9" x14ac:dyDescent="0.2">
      <c r="A140" s="8">
        <v>45200</v>
      </c>
      <c r="B140" s="94">
        <v>741</v>
      </c>
      <c r="C140" s="10">
        <v>730</v>
      </c>
      <c r="D140" s="10">
        <v>11</v>
      </c>
      <c r="E140" s="46">
        <v>7584</v>
      </c>
      <c r="F140" s="10">
        <v>7454</v>
      </c>
      <c r="G140" s="74">
        <v>130</v>
      </c>
    </row>
    <row r="141" spans="1:9" x14ac:dyDescent="0.2">
      <c r="A141" s="8">
        <v>45231</v>
      </c>
      <c r="B141" s="94">
        <v>378</v>
      </c>
      <c r="C141" s="10">
        <v>374</v>
      </c>
      <c r="D141" s="10">
        <v>4</v>
      </c>
      <c r="E141" s="46">
        <v>7700</v>
      </c>
      <c r="F141" s="10">
        <v>7568</v>
      </c>
      <c r="G141" s="74">
        <v>132</v>
      </c>
    </row>
    <row r="142" spans="1:9" x14ac:dyDescent="0.2">
      <c r="A142" s="49">
        <v>45261</v>
      </c>
      <c r="B142" s="95">
        <v>214</v>
      </c>
      <c r="C142" s="50">
        <v>212</v>
      </c>
      <c r="D142" s="50">
        <v>2</v>
      </c>
      <c r="E142" s="93">
        <v>7702</v>
      </c>
      <c r="F142" s="50">
        <v>7573</v>
      </c>
      <c r="G142" s="75">
        <v>129</v>
      </c>
    </row>
    <row r="143" spans="1:9" x14ac:dyDescent="0.2">
      <c r="A143" s="8">
        <v>45292</v>
      </c>
      <c r="B143" s="94">
        <v>178</v>
      </c>
      <c r="C143" s="10">
        <v>176</v>
      </c>
      <c r="D143" s="10">
        <v>2</v>
      </c>
      <c r="E143" s="46">
        <v>7643</v>
      </c>
      <c r="F143" s="10">
        <v>7516</v>
      </c>
      <c r="G143" s="74">
        <v>127</v>
      </c>
    </row>
    <row r="144" spans="1:9" x14ac:dyDescent="0.2">
      <c r="A144" s="8">
        <v>45323</v>
      </c>
      <c r="B144" s="94">
        <v>116</v>
      </c>
      <c r="C144" s="10">
        <v>116</v>
      </c>
      <c r="D144" s="10">
        <v>0</v>
      </c>
      <c r="E144" s="46">
        <v>7558</v>
      </c>
      <c r="F144" s="10">
        <v>7431</v>
      </c>
      <c r="G144" s="74">
        <v>127</v>
      </c>
    </row>
    <row r="145" spans="1:7" x14ac:dyDescent="0.2">
      <c r="A145" s="8">
        <v>45352</v>
      </c>
      <c r="B145" s="94">
        <v>86</v>
      </c>
      <c r="C145" s="10">
        <v>85</v>
      </c>
      <c r="D145" s="10">
        <v>1</v>
      </c>
      <c r="E145" s="46">
        <v>7441</v>
      </c>
      <c r="F145" s="10">
        <v>7313</v>
      </c>
      <c r="G145" s="74">
        <v>128</v>
      </c>
    </row>
    <row r="146" spans="1:7" x14ac:dyDescent="0.2">
      <c r="A146" s="8">
        <v>45383</v>
      </c>
      <c r="B146" s="94">
        <v>117</v>
      </c>
      <c r="C146" s="10">
        <v>116</v>
      </c>
      <c r="D146" s="10">
        <v>1</v>
      </c>
      <c r="E146" s="46">
        <v>7383</v>
      </c>
      <c r="F146" s="10">
        <v>7254</v>
      </c>
      <c r="G146" s="74">
        <v>129</v>
      </c>
    </row>
    <row r="147" spans="1:7" x14ac:dyDescent="0.2">
      <c r="A147" s="8">
        <v>45413</v>
      </c>
      <c r="B147" s="94">
        <v>67</v>
      </c>
      <c r="C147" s="10">
        <v>67</v>
      </c>
      <c r="D147" s="10">
        <v>0</v>
      </c>
      <c r="E147" s="46">
        <v>7287</v>
      </c>
      <c r="F147" s="10">
        <v>7161</v>
      </c>
      <c r="G147" s="74">
        <v>126</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K207"/>
  <sheetViews>
    <sheetView zoomScale="91" workbookViewId="0">
      <selection activeCell="D4" sqref="D4"/>
    </sheetView>
  </sheetViews>
  <sheetFormatPr baseColWidth="10" defaultRowHeight="15" x14ac:dyDescent="0.25"/>
  <cols>
    <col min="1" max="1" width="17.28515625" bestFit="1" customWidth="1"/>
    <col min="2" max="2" width="21.42578125" bestFit="1" customWidth="1"/>
    <col min="3" max="3" width="12.28515625" bestFit="1" customWidth="1"/>
    <col min="7" max="7" width="13.5703125" bestFit="1" customWidth="1"/>
  </cols>
  <sheetData>
    <row r="1" spans="1:11" ht="20.25" thickBot="1" x14ac:dyDescent="0.35">
      <c r="A1" s="37" t="s">
        <v>20</v>
      </c>
      <c r="B1" s="8" t="s">
        <v>0</v>
      </c>
      <c r="C1" s="10" t="s">
        <v>17</v>
      </c>
      <c r="E1" t="s">
        <v>24</v>
      </c>
    </row>
    <row r="2" spans="1:11" ht="18.75" customHeight="1" x14ac:dyDescent="0.3">
      <c r="A2" s="38">
        <v>5</v>
      </c>
      <c r="B2" s="52" t="s">
        <v>26</v>
      </c>
      <c r="C2" s="10" t="s">
        <v>56</v>
      </c>
      <c r="D2" s="41"/>
      <c r="E2" s="7"/>
      <c r="F2" s="130" t="s">
        <v>25</v>
      </c>
      <c r="G2" s="131"/>
      <c r="H2" s="131"/>
      <c r="I2" s="131"/>
      <c r="J2" s="131"/>
      <c r="K2" s="131"/>
    </row>
    <row r="3" spans="1:11" ht="18.75" customHeight="1" x14ac:dyDescent="0.3">
      <c r="A3" s="39" t="s">
        <v>104</v>
      </c>
      <c r="B3" s="51" t="str">
        <f>"janv - "&amp;$A$3&amp;" 2013"</f>
        <v>janv - mai 2013</v>
      </c>
      <c r="C3" s="10">
        <f ca="1">SUM(OFFSET(Paca!B11,,,$A$2,))</f>
        <v>962</v>
      </c>
      <c r="D3" s="41"/>
      <c r="E3" s="45" t="s">
        <v>0</v>
      </c>
      <c r="F3" t="s">
        <v>42</v>
      </c>
      <c r="G3" t="s">
        <v>48</v>
      </c>
      <c r="H3" t="s">
        <v>49</v>
      </c>
      <c r="I3" t="s">
        <v>42</v>
      </c>
      <c r="J3" t="s">
        <v>50</v>
      </c>
      <c r="K3" t="s">
        <v>49</v>
      </c>
    </row>
    <row r="4" spans="1:11" ht="18.75" customHeight="1" thickBot="1" x14ac:dyDescent="0.35">
      <c r="A4" s="40">
        <v>2024</v>
      </c>
      <c r="B4" s="51" t="str">
        <f>"janv - "&amp;$A$3&amp;" 2014"</f>
        <v>janv - mai 2014</v>
      </c>
      <c r="C4" s="10">
        <f ca="1">SUM(OFFSET(Paca!$B$11,ROW(B1)*12,,$A$2,))</f>
        <v>903</v>
      </c>
      <c r="D4" s="41"/>
      <c r="E4" s="8">
        <v>41275</v>
      </c>
      <c r="F4" s="46">
        <f>Paca!B11-('dep04'!B11+'dep05'!B11+'dep06'!B11+'dep13'!B11+'dep83'!B11+'dep84'!B11)</f>
        <v>0</v>
      </c>
      <c r="G4" s="46">
        <f>Paca!C11-('dep04'!C11+'dep05'!C11+'dep06'!C11+'dep13'!C11+'dep83'!C11+'dep84'!C11)</f>
        <v>0</v>
      </c>
      <c r="H4" s="46">
        <f>Paca!D11-('dep04'!D11+'dep05'!D11+'dep06'!D11+'dep13'!D11+'dep83'!D11+'dep84'!D11)</f>
        <v>0</v>
      </c>
      <c r="I4" s="46">
        <f>Paca!E11-('dep04'!E11+'dep05'!E11+'dep06'!E11+'dep13'!E11+'dep83'!E11+'dep84'!E11)</f>
        <v>0</v>
      </c>
      <c r="J4" s="46">
        <f>Paca!F11-('dep04'!F11+'dep05'!F11+'dep06'!F11+'dep13'!F11+'dep83'!F11+'dep84'!F11)</f>
        <v>0</v>
      </c>
      <c r="K4" s="46">
        <f>Paca!G11-('dep04'!G11+'dep05'!G11+'dep06'!G11+'dep13'!G11+'dep83'!G11+'dep84'!G11)</f>
        <v>0</v>
      </c>
    </row>
    <row r="5" spans="1:11" ht="18.75" customHeight="1" x14ac:dyDescent="0.25">
      <c r="A5" s="10"/>
      <c r="B5" s="51" t="str">
        <f>"janv - "&amp;$A$3&amp;" 2015"</f>
        <v>janv - mai 2015</v>
      </c>
      <c r="C5" s="10">
        <f ca="1">SUM(OFFSET(Paca!$B$11,ROW(B2)*12,,$A$2,))</f>
        <v>970</v>
      </c>
      <c r="D5" s="41"/>
      <c r="E5" s="8">
        <v>41306</v>
      </c>
      <c r="F5" s="46">
        <f>Paca!B12-('dep04'!B12+'dep05'!B12+'dep06'!B12+'dep13'!B12+'dep83'!B12+'dep84'!B12)</f>
        <v>0</v>
      </c>
      <c r="G5" s="46">
        <f>Paca!C12-('dep04'!C12+'dep05'!C12+'dep06'!C12+'dep13'!C12+'dep83'!C12+'dep84'!C12)</f>
        <v>0</v>
      </c>
      <c r="H5" s="46">
        <f>Paca!D12-('dep04'!D12+'dep05'!D12+'dep06'!D12+'dep13'!D12+'dep83'!D12+'dep84'!D12)</f>
        <v>0</v>
      </c>
      <c r="I5" s="46">
        <f>Paca!E12-('dep04'!E12+'dep05'!E12+'dep06'!E12+'dep13'!E12+'dep83'!E12+'dep84'!E12)</f>
        <v>0</v>
      </c>
      <c r="J5" s="46">
        <f>Paca!F12-('dep04'!F12+'dep05'!F12+'dep06'!F12+'dep13'!F12+'dep83'!F12+'dep84'!F12)</f>
        <v>0</v>
      </c>
      <c r="K5" s="46">
        <f>Paca!G12-('dep04'!G12+'dep05'!G12+'dep06'!G12+'dep13'!G12+'dep83'!G12+'dep84'!G12)</f>
        <v>0</v>
      </c>
    </row>
    <row r="6" spans="1:11" ht="18.75" customHeight="1" x14ac:dyDescent="0.25">
      <c r="A6" s="10"/>
      <c r="B6" s="51" t="str">
        <f>"janv - "&amp;$A$3&amp;" 2016"</f>
        <v>janv - mai 2016</v>
      </c>
      <c r="C6" s="10">
        <f ca="1">SUM(OFFSET(Paca!$B$11,ROW(B3)*12,,$A$2,))</f>
        <v>920</v>
      </c>
      <c r="D6" s="41"/>
      <c r="E6" s="8">
        <v>41334</v>
      </c>
      <c r="F6" s="46">
        <f>Paca!B13-('dep04'!B13+'dep05'!B13+'dep06'!B13+'dep13'!B13+'dep83'!B13+'dep84'!B13)</f>
        <v>0</v>
      </c>
      <c r="G6" s="46">
        <f>Paca!C13-('dep04'!C13+'dep05'!C13+'dep06'!C13+'dep13'!C13+'dep83'!C13+'dep84'!C13)</f>
        <v>0</v>
      </c>
      <c r="H6" s="46">
        <f>Paca!D13-('dep04'!D13+'dep05'!D13+'dep06'!D13+'dep13'!D13+'dep83'!D13+'dep84'!D13)</f>
        <v>0</v>
      </c>
      <c r="I6" s="46">
        <f>Paca!E13-('dep04'!E13+'dep05'!E13+'dep06'!E13+'dep13'!E13+'dep83'!E13+'dep84'!E13)</f>
        <v>0</v>
      </c>
      <c r="J6" s="46">
        <f>Paca!F13-('dep04'!F13+'dep05'!F13+'dep06'!F13+'dep13'!F13+'dep83'!F13+'dep84'!F13)</f>
        <v>0</v>
      </c>
      <c r="K6" s="46">
        <f>Paca!G13-('dep04'!G13+'dep05'!G13+'dep06'!G13+'dep13'!G13+'dep83'!G13+'dep84'!G13)</f>
        <v>0</v>
      </c>
    </row>
    <row r="7" spans="1:11" ht="18.75" customHeight="1" x14ac:dyDescent="0.25">
      <c r="A7" s="10"/>
      <c r="B7" s="51" t="str">
        <f>"janv - "&amp;$A$3&amp;" 2017"</f>
        <v>janv - mai 2017</v>
      </c>
      <c r="C7" s="10">
        <f ca="1">SUM(OFFSET(Paca!$B$11,ROW(B4)*12,,$A$2,))</f>
        <v>925</v>
      </c>
      <c r="D7" s="41"/>
      <c r="E7" s="8">
        <v>41365</v>
      </c>
      <c r="F7" s="46">
        <f>Paca!B14-('dep04'!B14+'dep05'!B14+'dep06'!B14+'dep13'!B14+'dep83'!B14+'dep84'!B14)</f>
        <v>0</v>
      </c>
      <c r="G7" s="46">
        <f>Paca!C14-('dep04'!C14+'dep05'!C14+'dep06'!C14+'dep13'!C14+'dep83'!C14+'dep84'!C14)</f>
        <v>0</v>
      </c>
      <c r="H7" s="46">
        <f>Paca!D14-('dep04'!D14+'dep05'!D14+'dep06'!D14+'dep13'!D14+'dep83'!D14+'dep84'!D14)</f>
        <v>0</v>
      </c>
      <c r="I7" s="46">
        <f>Paca!E14-('dep04'!E14+'dep05'!E14+'dep06'!E14+'dep13'!E14+'dep83'!E14+'dep84'!E14)</f>
        <v>0</v>
      </c>
      <c r="J7" s="46">
        <f>Paca!F14-('dep04'!F14+'dep05'!F14+'dep06'!F14+'dep13'!F14+'dep83'!F14+'dep84'!F14)</f>
        <v>0</v>
      </c>
      <c r="K7" s="46">
        <f>Paca!G14-('dep04'!G14+'dep05'!G14+'dep06'!G14+'dep13'!G14+'dep83'!G14+'dep84'!G14)</f>
        <v>0</v>
      </c>
    </row>
    <row r="8" spans="1:11" ht="18.75" customHeight="1" x14ac:dyDescent="0.25">
      <c r="A8" s="10"/>
      <c r="B8" s="51" t="str">
        <f>"janv - "&amp;$A$3&amp;" 2018"</f>
        <v>janv - mai 2018</v>
      </c>
      <c r="C8" s="10">
        <f ca="1">SUM(OFFSET(Paca!$B$11,ROW(B5)*12,,$A$2,))</f>
        <v>1035</v>
      </c>
      <c r="D8" s="41"/>
      <c r="E8" s="8">
        <v>41395</v>
      </c>
      <c r="F8" s="46">
        <f>Paca!B15-('dep04'!B15+'dep05'!B15+'dep06'!B15+'dep13'!B15+'dep83'!B15+'dep84'!B15)</f>
        <v>0</v>
      </c>
      <c r="G8" s="46">
        <f>Paca!C15-('dep04'!C15+'dep05'!C15+'dep06'!C15+'dep13'!C15+'dep83'!C15+'dep84'!C15)</f>
        <v>0</v>
      </c>
      <c r="H8" s="46">
        <f>Paca!D15-('dep04'!D15+'dep05'!D15+'dep06'!D15+'dep13'!D15+'dep83'!D15+'dep84'!D15)</f>
        <v>0</v>
      </c>
      <c r="I8" s="46">
        <f>Paca!E15-('dep04'!E15+'dep05'!E15+'dep06'!E15+'dep13'!E15+'dep83'!E15+'dep84'!E15)</f>
        <v>0</v>
      </c>
      <c r="J8" s="46">
        <f>Paca!F15-('dep04'!F15+'dep05'!F15+'dep06'!F15+'dep13'!F15+'dep83'!F15+'dep84'!F15)</f>
        <v>0</v>
      </c>
      <c r="K8" s="46">
        <f>Paca!G15-('dep04'!G15+'dep05'!G15+'dep06'!G15+'dep13'!G15+'dep83'!G15+'dep84'!G15)</f>
        <v>0</v>
      </c>
    </row>
    <row r="9" spans="1:11" ht="18.75" customHeight="1" x14ac:dyDescent="0.25">
      <c r="A9" s="10"/>
      <c r="B9" s="51" t="str">
        <f>"janv - "&amp;$A$3&amp;" 2019"</f>
        <v>janv - mai 2019</v>
      </c>
      <c r="C9" s="10">
        <f ca="1">SUM(OFFSET(Paca!$B$11,ROW(B6)*12,,$A$2,))</f>
        <v>1389</v>
      </c>
      <c r="D9" s="41"/>
      <c r="E9" s="8">
        <v>41426</v>
      </c>
      <c r="F9" s="46">
        <f>Paca!B16-('dep04'!B16+'dep05'!B16+'dep06'!B16+'dep13'!B16+'dep83'!B16+'dep84'!B16)</f>
        <v>0</v>
      </c>
      <c r="G9" s="46">
        <f>Paca!C16-('dep04'!C16+'dep05'!C16+'dep06'!C16+'dep13'!C16+'dep83'!C16+'dep84'!C16)</f>
        <v>0</v>
      </c>
      <c r="H9" s="46">
        <f>Paca!D16-('dep04'!D16+'dep05'!D16+'dep06'!D16+'dep13'!D16+'dep83'!D16+'dep84'!D16)</f>
        <v>0</v>
      </c>
      <c r="I9" s="46">
        <f>Paca!E16-('dep04'!E16+'dep05'!E16+'dep06'!E16+'dep13'!E16+'dep83'!E16+'dep84'!E16)</f>
        <v>0</v>
      </c>
      <c r="J9" s="46">
        <f>Paca!F16-('dep04'!F16+'dep05'!F16+'dep06'!F16+'dep13'!F16+'dep83'!F16+'dep84'!F16)</f>
        <v>0</v>
      </c>
      <c r="K9" s="46">
        <f>Paca!G16-('dep04'!G16+'dep05'!G16+'dep06'!G16+'dep13'!G16+'dep83'!G16+'dep84'!G16)</f>
        <v>0</v>
      </c>
    </row>
    <row r="10" spans="1:11" ht="18.75" customHeight="1" x14ac:dyDescent="0.25">
      <c r="A10" s="10"/>
      <c r="B10" s="51" t="str">
        <f>"janv - "&amp;$A$3&amp;" 2020"</f>
        <v>janv - mai 2020</v>
      </c>
      <c r="C10" s="10">
        <f ca="1">SUM(OFFSET(Paca!$B$11,ROW(B7)*12,,$A$2,))</f>
        <v>1722</v>
      </c>
      <c r="D10" s="41"/>
      <c r="E10" s="8">
        <v>41456</v>
      </c>
      <c r="F10" s="46">
        <f>Paca!B17-('dep04'!B17+'dep05'!B17+'dep06'!B17+'dep13'!B17+'dep83'!B17+'dep84'!B17)</f>
        <v>0</v>
      </c>
      <c r="G10" s="46">
        <f>Paca!C17-('dep04'!C17+'dep05'!C17+'dep06'!C17+'dep13'!C17+'dep83'!C17+'dep84'!C17)</f>
        <v>0</v>
      </c>
      <c r="H10" s="46">
        <f>Paca!D17-('dep04'!D17+'dep05'!D17+'dep06'!D17+'dep13'!D17+'dep83'!D17+'dep84'!D17)</f>
        <v>0</v>
      </c>
      <c r="I10" s="46">
        <f>Paca!E17-('dep04'!E17+'dep05'!E17+'dep06'!E17+'dep13'!E17+'dep83'!E17+'dep84'!E17)</f>
        <v>0</v>
      </c>
      <c r="J10" s="46">
        <f>Paca!F17-('dep04'!F17+'dep05'!F17+'dep06'!F17+'dep13'!F17+'dep83'!F17+'dep84'!F17)</f>
        <v>0</v>
      </c>
      <c r="K10" s="46">
        <f>Paca!G17-('dep04'!G17+'dep05'!G17+'dep06'!G17+'dep13'!G17+'dep83'!G17+'dep84'!G17)</f>
        <v>0</v>
      </c>
    </row>
    <row r="11" spans="1:11" x14ac:dyDescent="0.25">
      <c r="B11" s="51" t="str">
        <f>"janv - "&amp;$A$3&amp;" 2021"</f>
        <v>janv - mai 2021</v>
      </c>
      <c r="C11" s="10">
        <f ca="1">SUM(OFFSET(Paca!$B$11,ROW(B8)*12,,$A$2,))</f>
        <v>5839</v>
      </c>
      <c r="E11" s="8">
        <v>41487</v>
      </c>
      <c r="F11" s="46">
        <f>Paca!B18-('dep04'!B18+'dep05'!B18+'dep06'!B18+'dep13'!B18+'dep83'!B18+'dep84'!B18)</f>
        <v>0</v>
      </c>
      <c r="G11" s="46">
        <f>Paca!C18-('dep04'!C18+'dep05'!C18+'dep06'!C18+'dep13'!C18+'dep83'!C18+'dep84'!C18)</f>
        <v>0</v>
      </c>
      <c r="H11" s="46">
        <f>Paca!D18-('dep04'!D18+'dep05'!D18+'dep06'!D18+'dep13'!D18+'dep83'!D18+'dep84'!D18)</f>
        <v>0</v>
      </c>
      <c r="I11" s="46">
        <f>Paca!E18-('dep04'!E18+'dep05'!E18+'dep06'!E18+'dep13'!E18+'dep83'!E18+'dep84'!E18)</f>
        <v>0</v>
      </c>
      <c r="J11" s="46">
        <f>Paca!F18-('dep04'!F18+'dep05'!F18+'dep06'!F18+'dep13'!F18+'dep83'!F18+'dep84'!F18)</f>
        <v>0</v>
      </c>
      <c r="K11" s="46">
        <f>Paca!G18-('dep04'!G18+'dep05'!G18+'dep06'!G18+'dep13'!G18+'dep83'!G18+'dep84'!G18)</f>
        <v>0</v>
      </c>
    </row>
    <row r="12" spans="1:11" x14ac:dyDescent="0.25">
      <c r="B12" s="51" t="str">
        <f>"janv - "&amp;$A$3&amp;" 2022"</f>
        <v>janv - mai 2022</v>
      </c>
      <c r="C12" s="10">
        <f ca="1">SUM(OFFSET(Paca!$B$11,ROW(B9)*12,,$A$2,))</f>
        <v>5909</v>
      </c>
      <c r="E12" s="8">
        <v>41518</v>
      </c>
      <c r="F12" s="46">
        <f>Paca!B19-('dep04'!B19+'dep05'!B19+'dep06'!B19+'dep13'!B19+'dep83'!B19+'dep84'!B19)</f>
        <v>0</v>
      </c>
      <c r="G12" s="46">
        <f>Paca!C19-('dep04'!C19+'dep05'!C19+'dep06'!C19+'dep13'!C19+'dep83'!C19+'dep84'!C19)</f>
        <v>0</v>
      </c>
      <c r="H12" s="46">
        <f>Paca!D19-('dep04'!D19+'dep05'!D19+'dep06'!D19+'dep13'!D19+'dep83'!D19+'dep84'!D19)</f>
        <v>0</v>
      </c>
      <c r="I12" s="46">
        <f>Paca!E19-('dep04'!E19+'dep05'!E19+'dep06'!E19+'dep13'!E19+'dep83'!E19+'dep84'!E19)</f>
        <v>0</v>
      </c>
      <c r="J12" s="46">
        <f>Paca!F19-('dep04'!F19+'dep05'!F19+'dep06'!F19+'dep13'!F19+'dep83'!F19+'dep84'!F19)</f>
        <v>0</v>
      </c>
      <c r="K12" s="46">
        <f>Paca!G19-('dep04'!G19+'dep05'!G19+'dep06'!G19+'dep13'!G19+'dep83'!G19+'dep84'!G19)</f>
        <v>0</v>
      </c>
    </row>
    <row r="13" spans="1:11" x14ac:dyDescent="0.25">
      <c r="B13" s="51" t="str">
        <f>"janv - "&amp;$A$3&amp;" 2023"</f>
        <v>janv - mai 2023</v>
      </c>
      <c r="C13" s="10">
        <f ca="1">SUM(OFFSET(Paca!$B$11,ROW(B10)*12,,$A$2,))</f>
        <v>6130</v>
      </c>
      <c r="E13" s="8">
        <v>41548</v>
      </c>
      <c r="F13" s="46">
        <f>Paca!B20-('dep04'!B20+'dep05'!B20+'dep06'!B20+'dep13'!B20+'dep83'!B20+'dep84'!B20)</f>
        <v>0</v>
      </c>
      <c r="G13" s="46">
        <f>Paca!C20-('dep04'!C20+'dep05'!C20+'dep06'!C20+'dep13'!C20+'dep83'!C20+'dep84'!C20)</f>
        <v>0</v>
      </c>
      <c r="H13" s="46">
        <f>Paca!D20-('dep04'!D20+'dep05'!D20+'dep06'!D20+'dep13'!D20+'dep83'!D20+'dep84'!D20)</f>
        <v>0</v>
      </c>
      <c r="I13" s="46">
        <f>Paca!E20-('dep04'!E20+'dep05'!E20+'dep06'!E20+'dep13'!E20+'dep83'!E20+'dep84'!E20)</f>
        <v>0</v>
      </c>
      <c r="J13" s="46">
        <f>Paca!F20-('dep04'!F20+'dep05'!F20+'dep06'!F20+'dep13'!F20+'dep83'!F20+'dep84'!F20)</f>
        <v>0</v>
      </c>
      <c r="K13" s="46">
        <f>Paca!G20-('dep04'!G20+'dep05'!G20+'dep06'!G20+'dep13'!G20+'dep83'!G20+'dep84'!G20)</f>
        <v>0</v>
      </c>
    </row>
    <row r="14" spans="1:11" x14ac:dyDescent="0.25">
      <c r="B14" s="51" t="str">
        <f>"janv - "&amp;$A$3&amp;" 2024"</f>
        <v>janv - mai 2024</v>
      </c>
      <c r="C14" s="10">
        <f ca="1">SUM(OFFSET(Paca!$B$11,ROW(B11)*12,,$A$2,))</f>
        <v>7079</v>
      </c>
      <c r="E14" s="8">
        <v>41579</v>
      </c>
      <c r="F14" s="46">
        <f>Paca!B21-('dep04'!B21+'dep05'!B21+'dep06'!B21+'dep13'!B21+'dep83'!B21+'dep84'!B21)</f>
        <v>0</v>
      </c>
      <c r="G14" s="46">
        <f>Paca!C21-('dep04'!C21+'dep05'!C21+'dep06'!C21+'dep13'!C21+'dep83'!C21+'dep84'!C21)</f>
        <v>0</v>
      </c>
      <c r="H14" s="46">
        <f>Paca!D21-('dep04'!D21+'dep05'!D21+'dep06'!D21+'dep13'!D21+'dep83'!D21+'dep84'!D21)</f>
        <v>0</v>
      </c>
      <c r="I14" s="46">
        <f>Paca!E21-('dep04'!E21+'dep05'!E21+'dep06'!E21+'dep13'!E21+'dep83'!E21+'dep84'!E21)</f>
        <v>0</v>
      </c>
      <c r="J14" s="46">
        <f>Paca!F21-('dep04'!F21+'dep05'!F21+'dep06'!F21+'dep13'!F21+'dep83'!F21+'dep84'!F21)</f>
        <v>0</v>
      </c>
      <c r="K14" s="46">
        <f>Paca!G21-('dep04'!G21+'dep05'!G21+'dep06'!G21+'dep13'!G21+'dep83'!G21+'dep84'!G21)</f>
        <v>0</v>
      </c>
    </row>
    <row r="15" spans="1:11" x14ac:dyDescent="0.25">
      <c r="E15" s="8">
        <v>41609</v>
      </c>
      <c r="F15" s="46">
        <f>Paca!B22-('dep04'!B22+'dep05'!B22+'dep06'!B22+'dep13'!B22+'dep83'!B22+'dep84'!B22)</f>
        <v>0</v>
      </c>
      <c r="G15" s="46">
        <f>Paca!C22-('dep04'!C22+'dep05'!C22+'dep06'!C22+'dep13'!C22+'dep83'!C22+'dep84'!C22)</f>
        <v>0</v>
      </c>
      <c r="H15" s="46">
        <f>Paca!D22-('dep04'!D22+'dep05'!D22+'dep06'!D22+'dep13'!D22+'dep83'!D22+'dep84'!D22)</f>
        <v>0</v>
      </c>
      <c r="I15" s="46">
        <f>Paca!E22-('dep04'!E22+'dep05'!E22+'dep06'!E22+'dep13'!E22+'dep83'!E22+'dep84'!E22)</f>
        <v>0</v>
      </c>
      <c r="J15" s="46">
        <f>Paca!F22-('dep04'!F22+'dep05'!F22+'dep06'!F22+'dep13'!F22+'dep83'!F22+'dep84'!F22)</f>
        <v>0</v>
      </c>
      <c r="K15" s="46">
        <f>Paca!G22-('dep04'!G22+'dep05'!G22+'dep06'!G22+'dep13'!G22+'dep83'!G22+'dep84'!G22)</f>
        <v>0</v>
      </c>
    </row>
    <row r="16" spans="1:11" x14ac:dyDescent="0.25">
      <c r="B16" s="52" t="s">
        <v>26</v>
      </c>
      <c r="C16" s="10" t="s">
        <v>55</v>
      </c>
      <c r="E16" s="8">
        <v>41640</v>
      </c>
      <c r="F16" s="46">
        <f>Paca!B23-('dep04'!B23+'dep05'!B23+'dep06'!B23+'dep13'!B23+'dep83'!B23+'dep84'!B23)</f>
        <v>0</v>
      </c>
      <c r="G16" s="46">
        <f>Paca!C23-('dep04'!C23+'dep05'!C23+'dep06'!C23+'dep13'!C23+'dep83'!C23+'dep84'!C23)</f>
        <v>0</v>
      </c>
      <c r="H16" s="46">
        <f>Paca!D23-('dep04'!D23+'dep05'!D23+'dep06'!D23+'dep13'!D23+'dep83'!D23+'dep84'!D23)</f>
        <v>0</v>
      </c>
      <c r="I16" s="46">
        <f>Paca!E23-('dep04'!E23+'dep05'!E23+'dep06'!E23+'dep13'!E23+'dep83'!E23+'dep84'!E23)</f>
        <v>0</v>
      </c>
      <c r="J16" s="46">
        <f>Paca!F23-('dep04'!F23+'dep05'!F23+'dep06'!F23+'dep13'!F23+'dep83'!F23+'dep84'!F23)</f>
        <v>0</v>
      </c>
      <c r="K16" s="46">
        <f>Paca!G23-('dep04'!G23+'dep05'!G23+'dep06'!G23+'dep13'!G23+'dep83'!G23+'dep84'!G23)</f>
        <v>0</v>
      </c>
    </row>
    <row r="17" spans="2:11" x14ac:dyDescent="0.25">
      <c r="B17" s="51" t="str">
        <f>$A$3&amp;" 2014"</f>
        <v>mai 2014</v>
      </c>
      <c r="C17" s="10">
        <f ca="1">OFFSET(Paca!D11,COUNTA('France métro'!D:D)-122,1)</f>
        <v>28618</v>
      </c>
      <c r="E17" s="8">
        <v>41671</v>
      </c>
      <c r="F17" s="46">
        <f>Paca!B24-('dep04'!B24+'dep05'!B24+'dep06'!B24+'dep13'!B24+'dep83'!B24+'dep84'!B24)</f>
        <v>0</v>
      </c>
      <c r="G17" s="46">
        <f>Paca!C24-('dep04'!C24+'dep05'!C24+'dep06'!C24+'dep13'!C24+'dep83'!C24+'dep84'!C24)</f>
        <v>0</v>
      </c>
      <c r="H17" s="46">
        <f>Paca!D24-('dep04'!D24+'dep05'!D24+'dep06'!D24+'dep13'!D24+'dep83'!D24+'dep84'!D24)</f>
        <v>0</v>
      </c>
      <c r="I17" s="46">
        <f>Paca!E24-('dep04'!E24+'dep05'!E24+'dep06'!E24+'dep13'!E24+'dep83'!E24+'dep84'!E24)</f>
        <v>0</v>
      </c>
      <c r="J17" s="46">
        <f>Paca!F24-('dep04'!F24+'dep05'!F24+'dep06'!F24+'dep13'!F24+'dep83'!F24+'dep84'!F24)</f>
        <v>0</v>
      </c>
      <c r="K17" s="46">
        <f>Paca!G24-('dep04'!G24+'dep05'!G24+'dep06'!G24+'dep13'!G24+'dep83'!G24+'dep84'!G24)</f>
        <v>0</v>
      </c>
    </row>
    <row r="18" spans="2:11" x14ac:dyDescent="0.25">
      <c r="B18" s="51" t="str">
        <f>$A$3&amp;" 2015"</f>
        <v>mai 2015</v>
      </c>
      <c r="C18" s="10">
        <f ca="1">OFFSET(Paca!D11,COUNTA('France métro'!D:D)-110,1)</f>
        <v>26642</v>
      </c>
      <c r="E18" s="8">
        <v>41699</v>
      </c>
      <c r="F18" s="46">
        <f>Paca!B25-('dep04'!B25+'dep05'!B25+'dep06'!B25+'dep13'!B25+'dep83'!B25+'dep84'!B25)</f>
        <v>0</v>
      </c>
      <c r="G18" s="46">
        <f>Paca!C25-('dep04'!C25+'dep05'!C25+'dep06'!C25+'dep13'!C25+'dep83'!C25+'dep84'!C25)</f>
        <v>0</v>
      </c>
      <c r="H18" s="46">
        <f>Paca!D25-('dep04'!D25+'dep05'!D25+'dep06'!D25+'dep13'!D25+'dep83'!D25+'dep84'!D25)</f>
        <v>0</v>
      </c>
      <c r="I18" s="46">
        <f>Paca!E25-('dep04'!E25+'dep05'!E25+'dep06'!E25+'dep13'!E25+'dep83'!E25+'dep84'!E25)</f>
        <v>0</v>
      </c>
      <c r="J18" s="46">
        <f>Paca!F25-('dep04'!F25+'dep05'!F25+'dep06'!F25+'dep13'!F25+'dep83'!F25+'dep84'!F25)</f>
        <v>0</v>
      </c>
      <c r="K18" s="46">
        <f>Paca!G25-('dep04'!G25+'dep05'!G25+'dep06'!G25+'dep13'!G25+'dep83'!G25+'dep84'!G25)</f>
        <v>0</v>
      </c>
    </row>
    <row r="19" spans="2:11" x14ac:dyDescent="0.25">
      <c r="B19" s="51" t="str">
        <f>$A$3&amp;" 2016"</f>
        <v>mai 2016</v>
      </c>
      <c r="C19" s="10">
        <f ca="1">OFFSET(Paca!D11,COUNTA('France métro'!D:D)-98,1)</f>
        <v>26700</v>
      </c>
      <c r="E19" s="8">
        <v>41730</v>
      </c>
      <c r="F19" s="46">
        <f>Paca!B26-('dep04'!B26+'dep05'!B26+'dep06'!B26+'dep13'!B26+'dep83'!B26+'dep84'!B26)</f>
        <v>0</v>
      </c>
      <c r="G19" s="46">
        <f>Paca!C26-('dep04'!C26+'dep05'!C26+'dep06'!C26+'dep13'!C26+'dep83'!C26+'dep84'!C26)</f>
        <v>0</v>
      </c>
      <c r="H19" s="46">
        <f>Paca!D26-('dep04'!D26+'dep05'!D26+'dep06'!D26+'dep13'!D26+'dep83'!D26+'dep84'!D26)</f>
        <v>0</v>
      </c>
      <c r="I19" s="46">
        <f>Paca!E26-('dep04'!E26+'dep05'!E26+'dep06'!E26+'dep13'!E26+'dep83'!E26+'dep84'!E26)</f>
        <v>0</v>
      </c>
      <c r="J19" s="46">
        <f>Paca!F26-('dep04'!F26+'dep05'!F26+'dep06'!F26+'dep13'!F26+'dep83'!F26+'dep84'!F26)</f>
        <v>0</v>
      </c>
      <c r="K19" s="46">
        <f>Paca!G26-('dep04'!G26+'dep05'!G26+'dep06'!G26+'dep13'!G26+'dep83'!G26+'dep84'!G26)</f>
        <v>0</v>
      </c>
    </row>
    <row r="20" spans="2:11" x14ac:dyDescent="0.25">
      <c r="B20" s="51" t="str">
        <f>$A$3&amp;" 2017"</f>
        <v>mai 2017</v>
      </c>
      <c r="C20" s="10">
        <f ca="1">OFFSET(Paca!D11,COUNTA('France métro'!D:D)-86,1)</f>
        <v>26987</v>
      </c>
      <c r="E20" s="8">
        <v>41760</v>
      </c>
      <c r="F20" s="46">
        <f>Paca!B27-('dep04'!B27+'dep05'!B27+'dep06'!B27+'dep13'!B27+'dep83'!B27+'dep84'!B27)</f>
        <v>0</v>
      </c>
      <c r="G20" s="46">
        <f>Paca!C27-('dep04'!C27+'dep05'!C27+'dep06'!C27+'dep13'!C27+'dep83'!C27+'dep84'!C27)</f>
        <v>0</v>
      </c>
      <c r="H20" s="46">
        <f>Paca!D27-('dep04'!D27+'dep05'!D27+'dep06'!D27+'dep13'!D27+'dep83'!D27+'dep84'!D27)</f>
        <v>0</v>
      </c>
      <c r="I20" s="46">
        <f>Paca!E27-('dep04'!E27+'dep05'!E27+'dep06'!E27+'dep13'!E27+'dep83'!E27+'dep84'!E27)</f>
        <v>0</v>
      </c>
      <c r="J20" s="46">
        <f>Paca!F27-('dep04'!F27+'dep05'!F27+'dep06'!F27+'dep13'!F27+'dep83'!F27+'dep84'!F27)</f>
        <v>0</v>
      </c>
      <c r="K20" s="46">
        <f>Paca!G27-('dep04'!G27+'dep05'!G27+'dep06'!G27+'dep13'!G27+'dep83'!G27+'dep84'!G27)</f>
        <v>0</v>
      </c>
    </row>
    <row r="21" spans="2:11" x14ac:dyDescent="0.25">
      <c r="B21" s="51" t="str">
        <f>$A$3&amp;" 2018"</f>
        <v>mai 2018</v>
      </c>
      <c r="C21" s="10">
        <f ca="1">OFFSET(Paca!D11,COUNTA('France métro'!D:D)-74,1)</f>
        <v>26360</v>
      </c>
      <c r="E21" s="8">
        <v>41791</v>
      </c>
      <c r="F21" s="46">
        <f>Paca!B28-('dep04'!B28+'dep05'!B28+'dep06'!B28+'dep13'!B28+'dep83'!B28+'dep84'!B28)</f>
        <v>0</v>
      </c>
      <c r="G21" s="46">
        <f>Paca!C28-('dep04'!C28+'dep05'!C28+'dep06'!C28+'dep13'!C28+'dep83'!C28+'dep84'!C28)</f>
        <v>0</v>
      </c>
      <c r="H21" s="46">
        <f>Paca!D28-('dep04'!D28+'dep05'!D28+'dep06'!D28+'dep13'!D28+'dep83'!D28+'dep84'!D28)</f>
        <v>0</v>
      </c>
      <c r="I21" s="46">
        <f>Paca!E28-('dep04'!E28+'dep05'!E28+'dep06'!E28+'dep13'!E28+'dep83'!E28+'dep84'!E28)</f>
        <v>0</v>
      </c>
      <c r="J21" s="46">
        <f>Paca!F28-('dep04'!F28+'dep05'!F28+'dep06'!F28+'dep13'!F28+'dep83'!F28+'dep84'!F28)</f>
        <v>0</v>
      </c>
      <c r="K21" s="46">
        <f>Paca!G28-('dep04'!G28+'dep05'!G28+'dep06'!G28+'dep13'!G28+'dep83'!G28+'dep84'!G28)</f>
        <v>0</v>
      </c>
    </row>
    <row r="22" spans="2:11" x14ac:dyDescent="0.25">
      <c r="B22" s="51" t="str">
        <f>$A$3&amp;" 2019"</f>
        <v>mai 2019</v>
      </c>
      <c r="C22" s="10">
        <f ca="1">OFFSET(Paca!D11,COUNTA('France métro'!D:D)-62,1)</f>
        <v>26436</v>
      </c>
      <c r="E22" s="8">
        <v>41821</v>
      </c>
      <c r="F22" s="46">
        <f>Paca!B29-('dep04'!B29+'dep05'!B29+'dep06'!B29+'dep13'!B29+'dep83'!B29+'dep84'!B29)</f>
        <v>0</v>
      </c>
      <c r="G22" s="46">
        <f>Paca!C29-('dep04'!C29+'dep05'!C29+'dep06'!C29+'dep13'!C29+'dep83'!C29+'dep84'!C29)</f>
        <v>0</v>
      </c>
      <c r="H22" s="46">
        <f>Paca!D29-('dep04'!D29+'dep05'!D29+'dep06'!D29+'dep13'!D29+'dep83'!D29+'dep84'!D29)</f>
        <v>0</v>
      </c>
      <c r="I22" s="46">
        <f>Paca!E29-('dep04'!E29+'dep05'!E29+'dep06'!E29+'dep13'!E29+'dep83'!E29+'dep84'!E29)</f>
        <v>0</v>
      </c>
      <c r="J22" s="46">
        <f>Paca!F29-('dep04'!F29+'dep05'!F29+'dep06'!F29+'dep13'!F29+'dep83'!F29+'dep84'!F29)</f>
        <v>0</v>
      </c>
      <c r="K22" s="46">
        <f>Paca!G29-('dep04'!G29+'dep05'!G29+'dep06'!G29+'dep13'!G29+'dep83'!G29+'dep84'!G29)</f>
        <v>0</v>
      </c>
    </row>
    <row r="23" spans="2:11" x14ac:dyDescent="0.25">
      <c r="B23" s="51" t="str">
        <f>$A$3&amp;" 2020"</f>
        <v>mai 2020</v>
      </c>
      <c r="C23" s="10">
        <f ca="1">OFFSET(Paca!D11,COUNTA('France métro'!D:D)-50,1)</f>
        <v>30881</v>
      </c>
      <c r="E23" s="8">
        <v>41852</v>
      </c>
      <c r="F23" s="46">
        <f>Paca!B30-('dep04'!B30+'dep05'!B30+'dep06'!B30+'dep13'!B30+'dep83'!B30+'dep84'!B30)</f>
        <v>0</v>
      </c>
      <c r="G23" s="46">
        <f>Paca!C30-('dep04'!C30+'dep05'!C30+'dep06'!C30+'dep13'!C30+'dep83'!C30+'dep84'!C30)</f>
        <v>0</v>
      </c>
      <c r="H23" s="46">
        <f>Paca!D30-('dep04'!D30+'dep05'!D30+'dep06'!D30+'dep13'!D30+'dep83'!D30+'dep84'!D30)</f>
        <v>0</v>
      </c>
      <c r="I23" s="46">
        <f>Paca!E30-('dep04'!E30+'dep05'!E30+'dep06'!E30+'dep13'!E30+'dep83'!E30+'dep84'!E30)</f>
        <v>0</v>
      </c>
      <c r="J23" s="46">
        <f>Paca!F30-('dep04'!F30+'dep05'!F30+'dep06'!F30+'dep13'!F30+'dep83'!F30+'dep84'!F30)</f>
        <v>0</v>
      </c>
      <c r="K23" s="46">
        <f>Paca!G30-('dep04'!G30+'dep05'!G30+'dep06'!G30+'dep13'!G30+'dep83'!G30+'dep84'!G30)</f>
        <v>0</v>
      </c>
    </row>
    <row r="24" spans="2:11" x14ac:dyDescent="0.25">
      <c r="B24" s="51" t="str">
        <f>$A$3&amp;" 2021"</f>
        <v>mai 2021</v>
      </c>
      <c r="C24" s="10">
        <f ca="1">OFFSET(Paca!D11,COUNTA('France métro'!D:D)-38,1)</f>
        <v>46960</v>
      </c>
      <c r="E24" s="8">
        <v>41883</v>
      </c>
      <c r="F24" s="46">
        <f>Paca!B31-('dep04'!B31+'dep05'!B31+'dep06'!B31+'dep13'!B31+'dep83'!B31+'dep84'!B31)</f>
        <v>0</v>
      </c>
      <c r="G24" s="46">
        <f>Paca!C31-('dep04'!C31+'dep05'!C31+'dep06'!C31+'dep13'!C31+'dep83'!C31+'dep84'!C31)</f>
        <v>0</v>
      </c>
      <c r="H24" s="46">
        <f>Paca!D31-('dep04'!D31+'dep05'!D31+'dep06'!D31+'dep13'!D31+'dep83'!D31+'dep84'!D31)</f>
        <v>0</v>
      </c>
      <c r="I24" s="46">
        <f>Paca!E31-('dep04'!E31+'dep05'!E31+'dep06'!E31+'dep13'!E31+'dep83'!E31+'dep84'!E31)</f>
        <v>0</v>
      </c>
      <c r="J24" s="46">
        <f>Paca!F31-('dep04'!F31+'dep05'!F31+'dep06'!F31+'dep13'!F31+'dep83'!F31+'dep84'!F31)</f>
        <v>0</v>
      </c>
      <c r="K24" s="46">
        <f>Paca!G31-('dep04'!G31+'dep05'!G31+'dep06'!G31+'dep13'!G31+'dep83'!G31+'dep84'!G31)</f>
        <v>0</v>
      </c>
    </row>
    <row r="25" spans="2:11" x14ac:dyDescent="0.25">
      <c r="B25" s="51" t="str">
        <f>$A$3&amp;" 2022"</f>
        <v>mai 2022</v>
      </c>
      <c r="C25" s="10">
        <f ca="1">OFFSET(Paca!D11,COUNTA('France métro'!D:D)-26,1)</f>
        <v>57691</v>
      </c>
      <c r="E25" s="8">
        <v>41913</v>
      </c>
      <c r="F25" s="46">
        <f>Paca!B32-('dep04'!B32+'dep05'!B32+'dep06'!B32+'dep13'!B32+'dep83'!B32+'dep84'!B32)</f>
        <v>0</v>
      </c>
      <c r="G25" s="46">
        <f>Paca!C32-('dep04'!C32+'dep05'!C32+'dep06'!C32+'dep13'!C32+'dep83'!C32+'dep84'!C32)</f>
        <v>0</v>
      </c>
      <c r="H25" s="46">
        <f>Paca!D32-('dep04'!D32+'dep05'!D32+'dep06'!D32+'dep13'!D32+'dep83'!D32+'dep84'!D32)</f>
        <v>0</v>
      </c>
      <c r="I25" s="46">
        <f>Paca!E32-('dep04'!E32+'dep05'!E32+'dep06'!E32+'dep13'!E32+'dep83'!E32+'dep84'!E32)</f>
        <v>0</v>
      </c>
      <c r="J25" s="46">
        <f>Paca!F32-('dep04'!F32+'dep05'!F32+'dep06'!F32+'dep13'!F32+'dep83'!F32+'dep84'!F32)</f>
        <v>0</v>
      </c>
      <c r="K25" s="46">
        <f>Paca!G32-('dep04'!G32+'dep05'!G32+'dep06'!G32+'dep13'!G32+'dep83'!G32+'dep84'!G32)</f>
        <v>0</v>
      </c>
    </row>
    <row r="26" spans="2:11" x14ac:dyDescent="0.25">
      <c r="B26" s="51" t="str">
        <f>$A$3&amp;" 2023"</f>
        <v>mai 2023</v>
      </c>
      <c r="C26" s="10">
        <f ca="1">OFFSET(Paca!D11,COUNTA('France métro'!D:D)-14,1)</f>
        <v>65190</v>
      </c>
      <c r="E26" s="8">
        <v>41944</v>
      </c>
      <c r="F26" s="46">
        <f>Paca!B33-('dep04'!B33+'dep05'!B33+'dep06'!B33+'dep13'!B33+'dep83'!B33+'dep84'!B33)</f>
        <v>0</v>
      </c>
      <c r="G26" s="46">
        <f>Paca!C33-('dep04'!C33+'dep05'!C33+'dep06'!C33+'dep13'!C33+'dep83'!C33+'dep84'!C33)</f>
        <v>0</v>
      </c>
      <c r="H26" s="46">
        <f>Paca!D33-('dep04'!D33+'dep05'!D33+'dep06'!D33+'dep13'!D33+'dep83'!D33+'dep84'!D33)</f>
        <v>0</v>
      </c>
      <c r="I26" s="46">
        <f>Paca!E33-('dep04'!E33+'dep05'!E33+'dep06'!E33+'dep13'!E33+'dep83'!E33+'dep84'!E33)</f>
        <v>0</v>
      </c>
      <c r="J26" s="46">
        <f>Paca!F33-('dep04'!F33+'dep05'!F33+'dep06'!F33+'dep13'!F33+'dep83'!F33+'dep84'!F33)</f>
        <v>0</v>
      </c>
      <c r="K26" s="46">
        <f>Paca!G33-('dep04'!G33+'dep05'!G33+'dep06'!G33+'dep13'!G33+'dep83'!G33+'dep84'!G33)</f>
        <v>0</v>
      </c>
    </row>
    <row r="27" spans="2:11" x14ac:dyDescent="0.25">
      <c r="B27" s="51" t="str">
        <f>$A$3&amp;" 2024"</f>
        <v>mai 2024</v>
      </c>
      <c r="C27" s="10">
        <f ca="1">OFFSET(Paca!D11,COUNTA('France métro'!D:D)-2,1)</f>
        <v>68317</v>
      </c>
      <c r="E27" s="8">
        <v>41974</v>
      </c>
      <c r="F27" s="46">
        <f>Paca!B34-('dep04'!B34+'dep05'!B34+'dep06'!B34+'dep13'!B34+'dep83'!B34+'dep84'!B34)</f>
        <v>0</v>
      </c>
      <c r="G27" s="46">
        <f>Paca!C34-('dep04'!C34+'dep05'!C34+'dep06'!C34+'dep13'!C34+'dep83'!C34+'dep84'!C34)</f>
        <v>0</v>
      </c>
      <c r="H27" s="46">
        <f>Paca!D34-('dep04'!D34+'dep05'!D34+'dep06'!D34+'dep13'!D34+'dep83'!D34+'dep84'!D34)</f>
        <v>0</v>
      </c>
      <c r="I27" s="46">
        <f>Paca!E34-('dep04'!E34+'dep05'!E34+'dep06'!E34+'dep13'!E34+'dep83'!E34+'dep84'!E34)</f>
        <v>0</v>
      </c>
      <c r="J27" s="46">
        <f>Paca!F34-('dep04'!F34+'dep05'!F34+'dep06'!F34+'dep13'!F34+'dep83'!F34+'dep84'!F34)</f>
        <v>0</v>
      </c>
      <c r="K27" s="46">
        <f>Paca!G34-('dep04'!G34+'dep05'!G34+'dep06'!G34+'dep13'!G34+'dep83'!G34+'dep84'!G34)</f>
        <v>0</v>
      </c>
    </row>
    <row r="28" spans="2:11" x14ac:dyDescent="0.25">
      <c r="E28" s="8">
        <v>42005</v>
      </c>
      <c r="F28" s="46">
        <f>Paca!B35-('dep04'!B35+'dep05'!B35+'dep06'!B35+'dep13'!B35+'dep83'!B35+'dep84'!B35)</f>
        <v>0</v>
      </c>
      <c r="G28" s="46">
        <f>Paca!C35-('dep04'!C35+'dep05'!C35+'dep06'!C35+'dep13'!C35+'dep83'!C35+'dep84'!C35)</f>
        <v>0</v>
      </c>
      <c r="H28" s="46">
        <f>Paca!D35-('dep04'!D35+'dep05'!D35+'dep06'!D35+'dep13'!D35+'dep83'!D35+'dep84'!D35)</f>
        <v>0</v>
      </c>
      <c r="I28" s="46">
        <f>Paca!E35-('dep04'!E35+'dep05'!E35+'dep06'!E35+'dep13'!E35+'dep83'!E35+'dep84'!E35)</f>
        <v>0</v>
      </c>
      <c r="J28" s="46">
        <f>Paca!F35-('dep04'!F35+'dep05'!F35+'dep06'!F35+'dep13'!F35+'dep83'!F35+'dep84'!F35)</f>
        <v>0</v>
      </c>
      <c r="K28" s="46">
        <f>Paca!G35-('dep04'!G35+'dep05'!G35+'dep06'!G35+'dep13'!G35+'dep83'!G35+'dep84'!G35)</f>
        <v>0</v>
      </c>
    </row>
    <row r="29" spans="2:11" x14ac:dyDescent="0.25">
      <c r="E29" s="8">
        <v>42036</v>
      </c>
      <c r="F29" s="46">
        <f>Paca!B36-('dep04'!B36+'dep05'!B36+'dep06'!B36+'dep13'!B36+'dep83'!B36+'dep84'!B36)</f>
        <v>0</v>
      </c>
      <c r="G29" s="46">
        <f>Paca!C36-('dep04'!C36+'dep05'!C36+'dep06'!C36+'dep13'!C36+'dep83'!C36+'dep84'!C36)</f>
        <v>0</v>
      </c>
      <c r="H29" s="46">
        <f>Paca!D36-('dep04'!D36+'dep05'!D36+'dep06'!D36+'dep13'!D36+'dep83'!D36+'dep84'!D36)</f>
        <v>0</v>
      </c>
      <c r="I29" s="46">
        <f>Paca!E36-('dep04'!E36+'dep05'!E36+'dep06'!E36+'dep13'!E36+'dep83'!E36+'dep84'!E36)</f>
        <v>0</v>
      </c>
      <c r="J29" s="46">
        <f>Paca!F36-('dep04'!F36+'dep05'!F36+'dep06'!F36+'dep13'!F36+'dep83'!F36+'dep84'!F36)</f>
        <v>0</v>
      </c>
      <c r="K29" s="46">
        <f>Paca!G36-('dep04'!G36+'dep05'!G36+'dep06'!G36+'dep13'!G36+'dep83'!G36+'dep84'!G36)</f>
        <v>0</v>
      </c>
    </row>
    <row r="30" spans="2:11" x14ac:dyDescent="0.25">
      <c r="E30" s="8">
        <v>42064</v>
      </c>
      <c r="F30" s="46">
        <f>Paca!B37-('dep04'!B37+'dep05'!B37+'dep06'!B37+'dep13'!B37+'dep83'!B37+'dep84'!B37)</f>
        <v>0</v>
      </c>
      <c r="G30" s="46">
        <f>Paca!C37-('dep04'!C37+'dep05'!C37+'dep06'!C37+'dep13'!C37+'dep83'!C37+'dep84'!C37)</f>
        <v>0</v>
      </c>
      <c r="H30" s="46">
        <f>Paca!D37-('dep04'!D37+'dep05'!D37+'dep06'!D37+'dep13'!D37+'dep83'!D37+'dep84'!D37)</f>
        <v>0</v>
      </c>
      <c r="I30" s="46">
        <f>Paca!E37-('dep04'!E37+'dep05'!E37+'dep06'!E37+'dep13'!E37+'dep83'!E37+'dep84'!E37)</f>
        <v>0</v>
      </c>
      <c r="J30" s="46">
        <f>Paca!F37-('dep04'!F37+'dep05'!F37+'dep06'!F37+'dep13'!F37+'dep83'!F37+'dep84'!F37)</f>
        <v>0</v>
      </c>
      <c r="K30" s="46">
        <f>Paca!G37-('dep04'!G37+'dep05'!G37+'dep06'!G37+'dep13'!G37+'dep83'!G37+'dep84'!G37)</f>
        <v>0</v>
      </c>
    </row>
    <row r="31" spans="2:11" x14ac:dyDescent="0.25">
      <c r="E31" s="8">
        <v>42095</v>
      </c>
      <c r="F31" s="46">
        <f>Paca!B38-('dep04'!B38+'dep05'!B38+'dep06'!B38+'dep13'!B38+'dep83'!B38+'dep84'!B38)</f>
        <v>0</v>
      </c>
      <c r="G31" s="46">
        <f>Paca!C38-('dep04'!C38+'dep05'!C38+'dep06'!C38+'dep13'!C38+'dep83'!C38+'dep84'!C38)</f>
        <v>0</v>
      </c>
      <c r="H31" s="46">
        <f>Paca!D38-('dep04'!D38+'dep05'!D38+'dep06'!D38+'dep13'!D38+'dep83'!D38+'dep84'!D38)</f>
        <v>0</v>
      </c>
      <c r="I31" s="46">
        <f>Paca!E38-('dep04'!E38+'dep05'!E38+'dep06'!E38+'dep13'!E38+'dep83'!E38+'dep84'!E38)</f>
        <v>0</v>
      </c>
      <c r="J31" s="46">
        <f>Paca!F38-('dep04'!F38+'dep05'!F38+'dep06'!F38+'dep13'!F38+'dep83'!F38+'dep84'!F38)</f>
        <v>0</v>
      </c>
      <c r="K31" s="46">
        <f>Paca!G38-('dep04'!G38+'dep05'!G38+'dep06'!G38+'dep13'!G38+'dep83'!G38+'dep84'!G38)</f>
        <v>0</v>
      </c>
    </row>
    <row r="32" spans="2:11" x14ac:dyDescent="0.25">
      <c r="E32" s="8">
        <v>42125</v>
      </c>
      <c r="F32" s="46">
        <f>Paca!B39-('dep04'!B39+'dep05'!B39+'dep06'!B39+'dep13'!B39+'dep83'!B39+'dep84'!B39)</f>
        <v>0</v>
      </c>
      <c r="G32" s="46">
        <f>Paca!C39-('dep04'!C39+'dep05'!C39+'dep06'!C39+'dep13'!C39+'dep83'!C39+'dep84'!C39)</f>
        <v>0</v>
      </c>
      <c r="H32" s="46">
        <f>Paca!D39-('dep04'!D39+'dep05'!D39+'dep06'!D39+'dep13'!D39+'dep83'!D39+'dep84'!D39)</f>
        <v>0</v>
      </c>
      <c r="I32" s="46">
        <f>Paca!E39-('dep04'!E39+'dep05'!E39+'dep06'!E39+'dep13'!E39+'dep83'!E39+'dep84'!E39)</f>
        <v>0</v>
      </c>
      <c r="J32" s="46">
        <f>Paca!F39-('dep04'!F39+'dep05'!F39+'dep06'!F39+'dep13'!F39+'dep83'!F39+'dep84'!F39)</f>
        <v>0</v>
      </c>
      <c r="K32" s="46">
        <f>Paca!G39-('dep04'!G39+'dep05'!G39+'dep06'!G39+'dep13'!G39+'dep83'!G39+'dep84'!G39)</f>
        <v>0</v>
      </c>
    </row>
    <row r="33" spans="5:11" x14ac:dyDescent="0.25">
      <c r="E33" s="8">
        <v>42156</v>
      </c>
      <c r="F33" s="46">
        <f>Paca!B40-('dep04'!B40+'dep05'!B40+'dep06'!B40+'dep13'!B40+'dep83'!B40+'dep84'!B40)</f>
        <v>0</v>
      </c>
      <c r="G33" s="46">
        <f>Paca!C40-('dep04'!C40+'dep05'!C40+'dep06'!C40+'dep13'!C40+'dep83'!C40+'dep84'!C40)</f>
        <v>0</v>
      </c>
      <c r="H33" s="46">
        <f>Paca!D40-('dep04'!D40+'dep05'!D40+'dep06'!D40+'dep13'!D40+'dep83'!D40+'dep84'!D40)</f>
        <v>0</v>
      </c>
      <c r="I33" s="46">
        <f>Paca!E40-('dep04'!E40+'dep05'!E40+'dep06'!E40+'dep13'!E40+'dep83'!E40+'dep84'!E40)</f>
        <v>0</v>
      </c>
      <c r="J33" s="46">
        <f>Paca!F40-('dep04'!F40+'dep05'!F40+'dep06'!F40+'dep13'!F40+'dep83'!F40+'dep84'!F40)</f>
        <v>0</v>
      </c>
      <c r="K33" s="46">
        <f>Paca!G40-('dep04'!G40+'dep05'!G40+'dep06'!G40+'dep13'!G40+'dep83'!G40+'dep84'!G40)</f>
        <v>0</v>
      </c>
    </row>
    <row r="34" spans="5:11" x14ac:dyDescent="0.25">
      <c r="E34" s="8">
        <v>42186</v>
      </c>
      <c r="F34" s="46">
        <f>Paca!B41-('dep04'!B41+'dep05'!B41+'dep06'!B41+'dep13'!B41+'dep83'!B41+'dep84'!B41)</f>
        <v>0</v>
      </c>
      <c r="G34" s="46">
        <f>Paca!C41-('dep04'!C41+'dep05'!C41+'dep06'!C41+'dep13'!C41+'dep83'!C41+'dep84'!C41)</f>
        <v>0</v>
      </c>
      <c r="H34" s="46">
        <f>Paca!D41-('dep04'!D41+'dep05'!D41+'dep06'!D41+'dep13'!D41+'dep83'!D41+'dep84'!D41)</f>
        <v>0</v>
      </c>
      <c r="I34" s="46">
        <f>Paca!E41-('dep04'!E41+'dep05'!E41+'dep06'!E41+'dep13'!E41+'dep83'!E41+'dep84'!E41)</f>
        <v>0</v>
      </c>
      <c r="J34" s="46">
        <f>Paca!F41-('dep04'!F41+'dep05'!F41+'dep06'!F41+'dep13'!F41+'dep83'!F41+'dep84'!F41)</f>
        <v>0</v>
      </c>
      <c r="K34" s="46">
        <f>Paca!G41-('dep04'!G41+'dep05'!G41+'dep06'!G41+'dep13'!G41+'dep83'!G41+'dep84'!G41)</f>
        <v>0</v>
      </c>
    </row>
    <row r="35" spans="5:11" x14ac:dyDescent="0.25">
      <c r="E35" s="8">
        <v>42217</v>
      </c>
      <c r="F35" s="46">
        <f>Paca!B42-('dep04'!B42+'dep05'!B42+'dep06'!B42+'dep13'!B42+'dep83'!B42+'dep84'!B42)</f>
        <v>0</v>
      </c>
      <c r="G35" s="46">
        <f>Paca!C42-('dep04'!C42+'dep05'!C42+'dep06'!C42+'dep13'!C42+'dep83'!C42+'dep84'!C42)</f>
        <v>0</v>
      </c>
      <c r="H35" s="46">
        <f>Paca!D42-('dep04'!D42+'dep05'!D42+'dep06'!D42+'dep13'!D42+'dep83'!D42+'dep84'!D42)</f>
        <v>0</v>
      </c>
      <c r="I35" s="46">
        <f>Paca!E42-('dep04'!E42+'dep05'!E42+'dep06'!E42+'dep13'!E42+'dep83'!E42+'dep84'!E42)</f>
        <v>0</v>
      </c>
      <c r="J35" s="46">
        <f>Paca!F42-('dep04'!F42+'dep05'!F42+'dep06'!F42+'dep13'!F42+'dep83'!F42+'dep84'!F42)</f>
        <v>0</v>
      </c>
      <c r="K35" s="46">
        <f>Paca!G42-('dep04'!G42+'dep05'!G42+'dep06'!G42+'dep13'!G42+'dep83'!G42+'dep84'!G42)</f>
        <v>0</v>
      </c>
    </row>
    <row r="36" spans="5:11" x14ac:dyDescent="0.25">
      <c r="E36" s="8">
        <v>42248</v>
      </c>
      <c r="F36" s="46">
        <f>Paca!B43-('dep04'!B43+'dep05'!B43+'dep06'!B43+'dep13'!B43+'dep83'!B43+'dep84'!B43)</f>
        <v>0</v>
      </c>
      <c r="G36" s="46">
        <f>Paca!C43-('dep04'!C43+'dep05'!C43+'dep06'!C43+'dep13'!C43+'dep83'!C43+'dep84'!C43)</f>
        <v>0</v>
      </c>
      <c r="H36" s="46">
        <f>Paca!D43-('dep04'!D43+'dep05'!D43+'dep06'!D43+'dep13'!D43+'dep83'!D43+'dep84'!D43)</f>
        <v>0</v>
      </c>
      <c r="I36" s="46">
        <f>Paca!E43-('dep04'!E43+'dep05'!E43+'dep06'!E43+'dep13'!E43+'dep83'!E43+'dep84'!E43)</f>
        <v>0</v>
      </c>
      <c r="J36" s="46">
        <f>Paca!F43-('dep04'!F43+'dep05'!F43+'dep06'!F43+'dep13'!F43+'dep83'!F43+'dep84'!F43)</f>
        <v>0</v>
      </c>
      <c r="K36" s="46">
        <f>Paca!G43-('dep04'!G43+'dep05'!G43+'dep06'!G43+'dep13'!G43+'dep83'!G43+'dep84'!G43)</f>
        <v>0</v>
      </c>
    </row>
    <row r="37" spans="5:11" x14ac:dyDescent="0.25">
      <c r="E37" s="8">
        <v>42278</v>
      </c>
      <c r="F37" s="46">
        <f>Paca!B44-('dep04'!B44+'dep05'!B44+'dep06'!B44+'dep13'!B44+'dep83'!B44+'dep84'!B44)</f>
        <v>0</v>
      </c>
      <c r="G37" s="46">
        <f>Paca!C44-('dep04'!C44+'dep05'!C44+'dep06'!C44+'dep13'!C44+'dep83'!C44+'dep84'!C44)</f>
        <v>0</v>
      </c>
      <c r="H37" s="46">
        <f>Paca!D44-('dep04'!D44+'dep05'!D44+'dep06'!D44+'dep13'!D44+'dep83'!D44+'dep84'!D44)</f>
        <v>0</v>
      </c>
      <c r="I37" s="46">
        <f>Paca!E44-('dep04'!E44+'dep05'!E44+'dep06'!E44+'dep13'!E44+'dep83'!E44+'dep84'!E44)</f>
        <v>0</v>
      </c>
      <c r="J37" s="46">
        <f>Paca!F44-('dep04'!F44+'dep05'!F44+'dep06'!F44+'dep13'!F44+'dep83'!F44+'dep84'!F44)</f>
        <v>0</v>
      </c>
      <c r="K37" s="46">
        <f>Paca!G44-('dep04'!G44+'dep05'!G44+'dep06'!G44+'dep13'!G44+'dep83'!G44+'dep84'!G44)</f>
        <v>0</v>
      </c>
    </row>
    <row r="38" spans="5:11" x14ac:dyDescent="0.25">
      <c r="E38" s="8">
        <v>42309</v>
      </c>
      <c r="F38" s="46">
        <f>Paca!B45-('dep04'!B45+'dep05'!B45+'dep06'!B45+'dep13'!B45+'dep83'!B45+'dep84'!B45)</f>
        <v>0</v>
      </c>
      <c r="G38" s="46">
        <f>Paca!C45-('dep04'!C45+'dep05'!C45+'dep06'!C45+'dep13'!C45+'dep83'!C45+'dep84'!C45)</f>
        <v>0</v>
      </c>
      <c r="H38" s="46">
        <f>Paca!D45-('dep04'!D45+'dep05'!D45+'dep06'!D45+'dep13'!D45+'dep83'!D45+'dep84'!D45)</f>
        <v>0</v>
      </c>
      <c r="I38" s="46">
        <f>Paca!E45-('dep04'!E45+'dep05'!E45+'dep06'!E45+'dep13'!E45+'dep83'!E45+'dep84'!E45)</f>
        <v>0</v>
      </c>
      <c r="J38" s="46">
        <f>Paca!F45-('dep04'!F45+'dep05'!F45+'dep06'!F45+'dep13'!F45+'dep83'!F45+'dep84'!F45)</f>
        <v>0</v>
      </c>
      <c r="K38" s="46">
        <f>Paca!G45-('dep04'!G45+'dep05'!G45+'dep06'!G45+'dep13'!G45+'dep83'!G45+'dep84'!G45)</f>
        <v>0</v>
      </c>
    </row>
    <row r="39" spans="5:11" x14ac:dyDescent="0.25">
      <c r="E39" s="8">
        <v>42339</v>
      </c>
      <c r="F39" s="46">
        <f>Paca!B46-('dep04'!B46+'dep05'!B46+'dep06'!B46+'dep13'!B46+'dep83'!B46+'dep84'!B46)</f>
        <v>0</v>
      </c>
      <c r="G39" s="46">
        <f>Paca!C46-('dep04'!C46+'dep05'!C46+'dep06'!C46+'dep13'!C46+'dep83'!C46+'dep84'!C46)</f>
        <v>0</v>
      </c>
      <c r="H39" s="46">
        <f>Paca!D46-('dep04'!D46+'dep05'!D46+'dep06'!D46+'dep13'!D46+'dep83'!D46+'dep84'!D46)</f>
        <v>0</v>
      </c>
      <c r="I39" s="46">
        <f>Paca!E46-('dep04'!E46+'dep05'!E46+'dep06'!E46+'dep13'!E46+'dep83'!E46+'dep84'!E46)</f>
        <v>0</v>
      </c>
      <c r="J39" s="46">
        <f>Paca!F46-('dep04'!F46+'dep05'!F46+'dep06'!F46+'dep13'!F46+'dep83'!F46+'dep84'!F46)</f>
        <v>0</v>
      </c>
      <c r="K39" s="46">
        <f>Paca!G46-('dep04'!G46+'dep05'!G46+'dep06'!G46+'dep13'!G46+'dep83'!G46+'dep84'!G46)</f>
        <v>0</v>
      </c>
    </row>
    <row r="40" spans="5:11" x14ac:dyDescent="0.25">
      <c r="E40" s="8">
        <v>42370</v>
      </c>
      <c r="F40" s="46">
        <f>Paca!B47-('dep04'!B47+'dep05'!B47+'dep06'!B47+'dep13'!B47+'dep83'!B47+'dep84'!B47)</f>
        <v>0</v>
      </c>
      <c r="G40" s="46">
        <f>Paca!C47-('dep04'!C47+'dep05'!C47+'dep06'!C47+'dep13'!C47+'dep83'!C47+'dep84'!C47)</f>
        <v>0</v>
      </c>
      <c r="H40" s="46">
        <f>Paca!D47-('dep04'!D47+'dep05'!D47+'dep06'!D47+'dep13'!D47+'dep83'!D47+'dep84'!D47)</f>
        <v>0</v>
      </c>
      <c r="I40" s="46">
        <f>Paca!E47-('dep04'!E47+'dep05'!E47+'dep06'!E47+'dep13'!E47+'dep83'!E47+'dep84'!E47)</f>
        <v>0</v>
      </c>
      <c r="J40" s="46">
        <f>Paca!F47-('dep04'!F47+'dep05'!F47+'dep06'!F47+'dep13'!F47+'dep83'!F47+'dep84'!F47)</f>
        <v>0</v>
      </c>
      <c r="K40" s="46">
        <f>Paca!G47-('dep04'!G47+'dep05'!G47+'dep06'!G47+'dep13'!G47+'dep83'!G47+'dep84'!G47)</f>
        <v>0</v>
      </c>
    </row>
    <row r="41" spans="5:11" x14ac:dyDescent="0.25">
      <c r="E41" s="8">
        <v>42401</v>
      </c>
      <c r="F41" s="46">
        <f>Paca!B48-('dep04'!B48+'dep05'!B48+'dep06'!B48+'dep13'!B48+'dep83'!B48+'dep84'!B48)</f>
        <v>0</v>
      </c>
      <c r="G41" s="46">
        <f>Paca!C48-('dep04'!C48+'dep05'!C48+'dep06'!C48+'dep13'!C48+'dep83'!C48+'dep84'!C48)</f>
        <v>0</v>
      </c>
      <c r="H41" s="46">
        <f>Paca!D48-('dep04'!D48+'dep05'!D48+'dep06'!D48+'dep13'!D48+'dep83'!D48+'dep84'!D48)</f>
        <v>0</v>
      </c>
      <c r="I41" s="46">
        <f>Paca!E48-('dep04'!E48+'dep05'!E48+'dep06'!E48+'dep13'!E48+'dep83'!E48+'dep84'!E48)</f>
        <v>0</v>
      </c>
      <c r="J41" s="46">
        <f>Paca!F48-('dep04'!F48+'dep05'!F48+'dep06'!F48+'dep13'!F48+'dep83'!F48+'dep84'!F48)</f>
        <v>0</v>
      </c>
      <c r="K41" s="46">
        <f>Paca!G48-('dep04'!G48+'dep05'!G48+'dep06'!G48+'dep13'!G48+'dep83'!G48+'dep84'!G48)</f>
        <v>0</v>
      </c>
    </row>
    <row r="42" spans="5:11" x14ac:dyDescent="0.25">
      <c r="E42" s="8">
        <v>42430</v>
      </c>
      <c r="F42" s="46">
        <f>Paca!B49-('dep04'!B49+'dep05'!B49+'dep06'!B49+'dep13'!B49+'dep83'!B49+'dep84'!B49)</f>
        <v>0</v>
      </c>
      <c r="G42" s="46">
        <f>Paca!C49-('dep04'!C49+'dep05'!C49+'dep06'!C49+'dep13'!C49+'dep83'!C49+'dep84'!C49)</f>
        <v>0</v>
      </c>
      <c r="H42" s="46">
        <f>Paca!D49-('dep04'!D49+'dep05'!D49+'dep06'!D49+'dep13'!D49+'dep83'!D49+'dep84'!D49)</f>
        <v>0</v>
      </c>
      <c r="I42" s="46">
        <f>Paca!E49-('dep04'!E49+'dep05'!E49+'dep06'!E49+'dep13'!E49+'dep83'!E49+'dep84'!E49)</f>
        <v>0</v>
      </c>
      <c r="J42" s="46">
        <f>Paca!F49-('dep04'!F49+'dep05'!F49+'dep06'!F49+'dep13'!F49+'dep83'!F49+'dep84'!F49)</f>
        <v>0</v>
      </c>
      <c r="K42" s="46">
        <f>Paca!G49-('dep04'!G49+'dep05'!G49+'dep06'!G49+'dep13'!G49+'dep83'!G49+'dep84'!G49)</f>
        <v>0</v>
      </c>
    </row>
    <row r="43" spans="5:11" x14ac:dyDescent="0.25">
      <c r="E43" s="8">
        <v>42461</v>
      </c>
      <c r="F43" s="46">
        <f>Paca!B50-('dep04'!B50+'dep05'!B50+'dep06'!B50+'dep13'!B50+'dep83'!B50+'dep84'!B50)</f>
        <v>0</v>
      </c>
      <c r="G43" s="46">
        <f>Paca!C50-('dep04'!C50+'dep05'!C50+'dep06'!C50+'dep13'!C50+'dep83'!C50+'dep84'!C50)</f>
        <v>0</v>
      </c>
      <c r="H43" s="46">
        <f>Paca!D50-('dep04'!D50+'dep05'!D50+'dep06'!D50+'dep13'!D50+'dep83'!D50+'dep84'!D50)</f>
        <v>0</v>
      </c>
      <c r="I43" s="46">
        <f>Paca!E50-('dep04'!E50+'dep05'!E50+'dep06'!E50+'dep13'!E50+'dep83'!E50+'dep84'!E50)</f>
        <v>0</v>
      </c>
      <c r="J43" s="46">
        <f>Paca!F50-('dep04'!F50+'dep05'!F50+'dep06'!F50+'dep13'!F50+'dep83'!F50+'dep84'!F50)</f>
        <v>0</v>
      </c>
      <c r="K43" s="46">
        <f>Paca!G50-('dep04'!G50+'dep05'!G50+'dep06'!G50+'dep13'!G50+'dep83'!G50+'dep84'!G50)</f>
        <v>0</v>
      </c>
    </row>
    <row r="44" spans="5:11" x14ac:dyDescent="0.25">
      <c r="E44" s="8">
        <v>42491</v>
      </c>
      <c r="F44" s="46">
        <f>Paca!B51-('dep04'!B51+'dep05'!B51+'dep06'!B51+'dep13'!B51+'dep83'!B51+'dep84'!B51)</f>
        <v>0</v>
      </c>
      <c r="G44" s="46">
        <f>Paca!C51-('dep04'!C51+'dep05'!C51+'dep06'!C51+'dep13'!C51+'dep83'!C51+'dep84'!C51)</f>
        <v>0</v>
      </c>
      <c r="H44" s="46">
        <f>Paca!D51-('dep04'!D51+'dep05'!D51+'dep06'!D51+'dep13'!D51+'dep83'!D51+'dep84'!D51)</f>
        <v>0</v>
      </c>
      <c r="I44" s="46">
        <f>Paca!E51-('dep04'!E51+'dep05'!E51+'dep06'!E51+'dep13'!E51+'dep83'!E51+'dep84'!E51)</f>
        <v>0</v>
      </c>
      <c r="J44" s="46">
        <f>Paca!F51-('dep04'!F51+'dep05'!F51+'dep06'!F51+'dep13'!F51+'dep83'!F51+'dep84'!F51)</f>
        <v>0</v>
      </c>
      <c r="K44" s="46">
        <f>Paca!G51-('dep04'!G51+'dep05'!G51+'dep06'!G51+'dep13'!G51+'dep83'!G51+'dep84'!G51)</f>
        <v>0</v>
      </c>
    </row>
    <row r="45" spans="5:11" x14ac:dyDescent="0.25">
      <c r="E45" s="8">
        <v>42522</v>
      </c>
      <c r="F45" s="46">
        <f>Paca!B52-('dep04'!B52+'dep05'!B52+'dep06'!B52+'dep13'!B52+'dep83'!B52+'dep84'!B52)</f>
        <v>0</v>
      </c>
      <c r="G45" s="46">
        <f>Paca!C52-('dep04'!C52+'dep05'!C52+'dep06'!C52+'dep13'!C52+'dep83'!C52+'dep84'!C52)</f>
        <v>0</v>
      </c>
      <c r="H45" s="46">
        <f>Paca!D52-('dep04'!D52+'dep05'!D52+'dep06'!D52+'dep13'!D52+'dep83'!D52+'dep84'!D52)</f>
        <v>0</v>
      </c>
      <c r="I45" s="46">
        <f>Paca!E52-('dep04'!E52+'dep05'!E52+'dep06'!E52+'dep13'!E52+'dep83'!E52+'dep84'!E52)</f>
        <v>0</v>
      </c>
      <c r="J45" s="46">
        <f>Paca!F52-('dep04'!F52+'dep05'!F52+'dep06'!F52+'dep13'!F52+'dep83'!F52+'dep84'!F52)</f>
        <v>0</v>
      </c>
      <c r="K45" s="46">
        <f>Paca!G52-('dep04'!G52+'dep05'!G52+'dep06'!G52+'dep13'!G52+'dep83'!G52+'dep84'!G52)</f>
        <v>0</v>
      </c>
    </row>
    <row r="46" spans="5:11" x14ac:dyDescent="0.25">
      <c r="E46" s="8">
        <v>42552</v>
      </c>
      <c r="F46" s="46">
        <f>Paca!B53-('dep04'!B53+'dep05'!B53+'dep06'!B53+'dep13'!B53+'dep83'!B53+'dep84'!B53)</f>
        <v>0</v>
      </c>
      <c r="G46" s="46">
        <f>Paca!C53-('dep04'!C53+'dep05'!C53+'dep06'!C53+'dep13'!C53+'dep83'!C53+'dep84'!C53)</f>
        <v>0</v>
      </c>
      <c r="H46" s="46">
        <f>Paca!D53-('dep04'!D53+'dep05'!D53+'dep06'!D53+'dep13'!D53+'dep83'!D53+'dep84'!D53)</f>
        <v>0</v>
      </c>
      <c r="I46" s="46">
        <f>Paca!E53-('dep04'!E53+'dep05'!E53+'dep06'!E53+'dep13'!E53+'dep83'!E53+'dep84'!E53)</f>
        <v>0</v>
      </c>
      <c r="J46" s="46">
        <f>Paca!F53-('dep04'!F53+'dep05'!F53+'dep06'!F53+'dep13'!F53+'dep83'!F53+'dep84'!F53)</f>
        <v>0</v>
      </c>
      <c r="K46" s="46">
        <f>Paca!G53-('dep04'!G53+'dep05'!G53+'dep06'!G53+'dep13'!G53+'dep83'!G53+'dep84'!G53)</f>
        <v>0</v>
      </c>
    </row>
    <row r="47" spans="5:11" x14ac:dyDescent="0.25">
      <c r="E47" s="8">
        <v>42583</v>
      </c>
      <c r="F47" s="46">
        <f>Paca!B54-('dep04'!B54+'dep05'!B54+'dep06'!B54+'dep13'!B54+'dep83'!B54+'dep84'!B54)</f>
        <v>0</v>
      </c>
      <c r="G47" s="46">
        <f>Paca!C54-('dep04'!C54+'dep05'!C54+'dep06'!C54+'dep13'!C54+'dep83'!C54+'dep84'!C54)</f>
        <v>0</v>
      </c>
      <c r="H47" s="46">
        <f>Paca!D54-('dep04'!D54+'dep05'!D54+'dep06'!D54+'dep13'!D54+'dep83'!D54+'dep84'!D54)</f>
        <v>0</v>
      </c>
      <c r="I47" s="46">
        <f>Paca!E54-('dep04'!E54+'dep05'!E54+'dep06'!E54+'dep13'!E54+'dep83'!E54+'dep84'!E54)</f>
        <v>0</v>
      </c>
      <c r="J47" s="46">
        <f>Paca!F54-('dep04'!F54+'dep05'!F54+'dep06'!F54+'dep13'!F54+'dep83'!F54+'dep84'!F54)</f>
        <v>0</v>
      </c>
      <c r="K47" s="46">
        <f>Paca!G54-('dep04'!G54+'dep05'!G54+'dep06'!G54+'dep13'!G54+'dep83'!G54+'dep84'!G54)</f>
        <v>0</v>
      </c>
    </row>
    <row r="48" spans="5:11" x14ac:dyDescent="0.25">
      <c r="E48" s="8">
        <v>42614</v>
      </c>
      <c r="F48" s="46">
        <f>Paca!B55-('dep04'!B55+'dep05'!B55+'dep06'!B55+'dep13'!B55+'dep83'!B55+'dep84'!B55)</f>
        <v>0</v>
      </c>
      <c r="G48" s="46">
        <f>Paca!C55-('dep04'!C55+'dep05'!C55+'dep06'!C55+'dep13'!C55+'dep83'!C55+'dep84'!C55)</f>
        <v>0</v>
      </c>
      <c r="H48" s="46">
        <f>Paca!D55-('dep04'!D55+'dep05'!D55+'dep06'!D55+'dep13'!D55+'dep83'!D55+'dep84'!D55)</f>
        <v>0</v>
      </c>
      <c r="I48" s="46">
        <f>Paca!E55-('dep04'!E55+'dep05'!E55+'dep06'!E55+'dep13'!E55+'dep83'!E55+'dep84'!E55)</f>
        <v>0</v>
      </c>
      <c r="J48" s="46">
        <f>Paca!F55-('dep04'!F55+'dep05'!F55+'dep06'!F55+'dep13'!F55+'dep83'!F55+'dep84'!F55)</f>
        <v>0</v>
      </c>
      <c r="K48" s="46">
        <f>Paca!G55-('dep04'!G55+'dep05'!G55+'dep06'!G55+'dep13'!G55+'dep83'!G55+'dep84'!G55)</f>
        <v>0</v>
      </c>
    </row>
    <row r="49" spans="5:11" x14ac:dyDescent="0.25">
      <c r="E49" s="8">
        <v>42644</v>
      </c>
      <c r="F49" s="46">
        <f>Paca!B56-('dep04'!B56+'dep05'!B56+'dep06'!B56+'dep13'!B56+'dep83'!B56+'dep84'!B56)</f>
        <v>0</v>
      </c>
      <c r="G49" s="46">
        <f>Paca!C56-('dep04'!C56+'dep05'!C56+'dep06'!C56+'dep13'!C56+'dep83'!C56+'dep84'!C56)</f>
        <v>0</v>
      </c>
      <c r="H49" s="46">
        <f>Paca!D56-('dep04'!D56+'dep05'!D56+'dep06'!D56+'dep13'!D56+'dep83'!D56+'dep84'!D56)</f>
        <v>0</v>
      </c>
      <c r="I49" s="46">
        <f>Paca!E56-('dep04'!E56+'dep05'!E56+'dep06'!E56+'dep13'!E56+'dep83'!E56+'dep84'!E56)</f>
        <v>0</v>
      </c>
      <c r="J49" s="46">
        <f>Paca!F56-('dep04'!F56+'dep05'!F56+'dep06'!F56+'dep13'!F56+'dep83'!F56+'dep84'!F56)</f>
        <v>0</v>
      </c>
      <c r="K49" s="46">
        <f>Paca!G56-('dep04'!G56+'dep05'!G56+'dep06'!G56+'dep13'!G56+'dep83'!G56+'dep84'!G56)</f>
        <v>0</v>
      </c>
    </row>
    <row r="50" spans="5:11" x14ac:dyDescent="0.25">
      <c r="E50" s="8">
        <v>42675</v>
      </c>
      <c r="F50" s="46">
        <f>Paca!B57-('dep04'!B57+'dep05'!B57+'dep06'!B57+'dep13'!B57+'dep83'!B57+'dep84'!B57)</f>
        <v>0</v>
      </c>
      <c r="G50" s="46">
        <f>Paca!C57-('dep04'!C57+'dep05'!C57+'dep06'!C57+'dep13'!C57+'dep83'!C57+'dep84'!C57)</f>
        <v>0</v>
      </c>
      <c r="H50" s="46">
        <f>Paca!D57-('dep04'!D57+'dep05'!D57+'dep06'!D57+'dep13'!D57+'dep83'!D57+'dep84'!D57)</f>
        <v>0</v>
      </c>
      <c r="I50" s="46">
        <f>Paca!E57-('dep04'!E57+'dep05'!E57+'dep06'!E57+'dep13'!E57+'dep83'!E57+'dep84'!E57)</f>
        <v>0</v>
      </c>
      <c r="J50" s="46">
        <f>Paca!F57-('dep04'!F57+'dep05'!F57+'dep06'!F57+'dep13'!F57+'dep83'!F57+'dep84'!F57)</f>
        <v>0</v>
      </c>
      <c r="K50" s="46">
        <f>Paca!G57-('dep04'!G57+'dep05'!G57+'dep06'!G57+'dep13'!G57+'dep83'!G57+'dep84'!G57)</f>
        <v>0</v>
      </c>
    </row>
    <row r="51" spans="5:11" x14ac:dyDescent="0.25">
      <c r="E51" s="8">
        <v>42705</v>
      </c>
      <c r="F51" s="46">
        <f>Paca!B58-('dep04'!B58+'dep05'!B58+'dep06'!B58+'dep13'!B58+'dep83'!B58+'dep84'!B58)</f>
        <v>0</v>
      </c>
      <c r="G51" s="46">
        <f>Paca!C58-('dep04'!C58+'dep05'!C58+'dep06'!C58+'dep13'!C58+'dep83'!C58+'dep84'!C58)</f>
        <v>0</v>
      </c>
      <c r="H51" s="46">
        <f>Paca!D58-('dep04'!D58+'dep05'!D58+'dep06'!D58+'dep13'!D58+'dep83'!D58+'dep84'!D58)</f>
        <v>0</v>
      </c>
      <c r="I51" s="46">
        <f>Paca!E58-('dep04'!E58+'dep05'!E58+'dep06'!E58+'dep13'!E58+'dep83'!E58+'dep84'!E58)</f>
        <v>0</v>
      </c>
      <c r="J51" s="46">
        <f>Paca!F58-('dep04'!F58+'dep05'!F58+'dep06'!F58+'dep13'!F58+'dep83'!F58+'dep84'!F58)</f>
        <v>0</v>
      </c>
      <c r="K51" s="46">
        <f>Paca!G58-('dep04'!G58+'dep05'!G58+'dep06'!G58+'dep13'!G58+'dep83'!G58+'dep84'!G58)</f>
        <v>0</v>
      </c>
    </row>
    <row r="52" spans="5:11" x14ac:dyDescent="0.25">
      <c r="E52" s="8">
        <v>42736</v>
      </c>
      <c r="F52" s="46">
        <f>Paca!B59-('dep04'!B59+'dep05'!B59+'dep06'!B59+'dep13'!B59+'dep83'!B59+'dep84'!B59)</f>
        <v>0</v>
      </c>
      <c r="G52" s="46">
        <f>Paca!C59-('dep04'!C59+'dep05'!C59+'dep06'!C59+'dep13'!C59+'dep83'!C59+'dep84'!C59)</f>
        <v>0</v>
      </c>
      <c r="H52" s="46">
        <f>Paca!D59-('dep04'!D59+'dep05'!D59+'dep06'!D59+'dep13'!D59+'dep83'!D59+'dep84'!D59)</f>
        <v>0</v>
      </c>
      <c r="I52" s="46">
        <f>Paca!E59-('dep04'!E59+'dep05'!E59+'dep06'!E59+'dep13'!E59+'dep83'!E59+'dep84'!E59)</f>
        <v>0</v>
      </c>
      <c r="J52" s="46">
        <f>Paca!F59-('dep04'!F59+'dep05'!F59+'dep06'!F59+'dep13'!F59+'dep83'!F59+'dep84'!F59)</f>
        <v>0</v>
      </c>
      <c r="K52" s="46">
        <f>Paca!G59-('dep04'!G59+'dep05'!G59+'dep06'!G59+'dep13'!G59+'dep83'!G59+'dep84'!G59)</f>
        <v>0</v>
      </c>
    </row>
    <row r="53" spans="5:11" x14ac:dyDescent="0.25">
      <c r="E53" s="8">
        <v>42767</v>
      </c>
      <c r="F53" s="46">
        <f>Paca!B60-('dep04'!B60+'dep05'!B60+'dep06'!B60+'dep13'!B60+'dep83'!B60+'dep84'!B60)</f>
        <v>0</v>
      </c>
      <c r="G53" s="46">
        <f>Paca!C60-('dep04'!C60+'dep05'!C60+'dep06'!C60+'dep13'!C60+'dep83'!C60+'dep84'!C60)</f>
        <v>0</v>
      </c>
      <c r="H53" s="46">
        <f>Paca!D60-('dep04'!D60+'dep05'!D60+'dep06'!D60+'dep13'!D60+'dep83'!D60+'dep84'!D60)</f>
        <v>0</v>
      </c>
      <c r="I53" s="46">
        <f>Paca!E60-('dep04'!E60+'dep05'!E60+'dep06'!E60+'dep13'!E60+'dep83'!E60+'dep84'!E60)</f>
        <v>0</v>
      </c>
      <c r="J53" s="46">
        <f>Paca!F60-('dep04'!F60+'dep05'!F60+'dep06'!F60+'dep13'!F60+'dep83'!F60+'dep84'!F60)</f>
        <v>0</v>
      </c>
      <c r="K53" s="46">
        <f>Paca!G60-('dep04'!G60+'dep05'!G60+'dep06'!G60+'dep13'!G60+'dep83'!G60+'dep84'!G60)</f>
        <v>0</v>
      </c>
    </row>
    <row r="54" spans="5:11" x14ac:dyDescent="0.25">
      <c r="E54" s="8">
        <v>42795</v>
      </c>
      <c r="F54" s="46">
        <f>Paca!B61-('dep04'!B61+'dep05'!B61+'dep06'!B61+'dep13'!B61+'dep83'!B61+'dep84'!B61)</f>
        <v>0</v>
      </c>
      <c r="G54" s="46">
        <f>Paca!C61-('dep04'!C61+'dep05'!C61+'dep06'!C61+'dep13'!C61+'dep83'!C61+'dep84'!C61)</f>
        <v>0</v>
      </c>
      <c r="H54" s="46">
        <f>Paca!D61-('dep04'!D61+'dep05'!D61+'dep06'!D61+'dep13'!D61+'dep83'!D61+'dep84'!D61)</f>
        <v>0</v>
      </c>
      <c r="I54" s="46">
        <f>Paca!E61-('dep04'!E61+'dep05'!E61+'dep06'!E61+'dep13'!E61+'dep83'!E61+'dep84'!E61)</f>
        <v>0</v>
      </c>
      <c r="J54" s="46">
        <f>Paca!F61-('dep04'!F61+'dep05'!F61+'dep06'!F61+'dep13'!F61+'dep83'!F61+'dep84'!F61)</f>
        <v>0</v>
      </c>
      <c r="K54" s="46">
        <f>Paca!G61-('dep04'!G61+'dep05'!G61+'dep06'!G61+'dep13'!G61+'dep83'!G61+'dep84'!G61)</f>
        <v>0</v>
      </c>
    </row>
    <row r="55" spans="5:11" x14ac:dyDescent="0.25">
      <c r="E55" s="8">
        <v>42826</v>
      </c>
      <c r="F55" s="46">
        <f>Paca!B62-('dep04'!B62+'dep05'!B62+'dep06'!B62+'dep13'!B62+'dep83'!B62+'dep84'!B62)</f>
        <v>0</v>
      </c>
      <c r="G55" s="46">
        <f>Paca!C62-('dep04'!C62+'dep05'!C62+'dep06'!C62+'dep13'!C62+'dep83'!C62+'dep84'!C62)</f>
        <v>0</v>
      </c>
      <c r="H55" s="46">
        <f>Paca!D62-('dep04'!D62+'dep05'!D62+'dep06'!D62+'dep13'!D62+'dep83'!D62+'dep84'!D62)</f>
        <v>0</v>
      </c>
      <c r="I55" s="46">
        <f>Paca!E62-('dep04'!E62+'dep05'!E62+'dep06'!E62+'dep13'!E62+'dep83'!E62+'dep84'!E62)</f>
        <v>0</v>
      </c>
      <c r="J55" s="46">
        <f>Paca!F62-('dep04'!F62+'dep05'!F62+'dep06'!F62+'dep13'!F62+'dep83'!F62+'dep84'!F62)</f>
        <v>0</v>
      </c>
      <c r="K55" s="46">
        <f>Paca!G62-('dep04'!G62+'dep05'!G62+'dep06'!G62+'dep13'!G62+'dep83'!G62+'dep84'!G62)</f>
        <v>0</v>
      </c>
    </row>
    <row r="56" spans="5:11" x14ac:dyDescent="0.25">
      <c r="E56" s="8">
        <v>42856</v>
      </c>
      <c r="F56" s="46">
        <f>Paca!B63-('dep04'!B63+'dep05'!B63+'dep06'!B63+'dep13'!B63+'dep83'!B63+'dep84'!B63)</f>
        <v>0</v>
      </c>
      <c r="G56" s="46">
        <f>Paca!C63-('dep04'!C63+'dep05'!C63+'dep06'!C63+'dep13'!C63+'dep83'!C63+'dep84'!C63)</f>
        <v>0</v>
      </c>
      <c r="H56" s="46">
        <f>Paca!D63-('dep04'!D63+'dep05'!D63+'dep06'!D63+'dep13'!D63+'dep83'!D63+'dep84'!D63)</f>
        <v>0</v>
      </c>
      <c r="I56" s="46">
        <f>Paca!E63-('dep04'!E63+'dep05'!E63+'dep06'!E63+'dep13'!E63+'dep83'!E63+'dep84'!E63)</f>
        <v>0</v>
      </c>
      <c r="J56" s="46">
        <f>Paca!F63-('dep04'!F63+'dep05'!F63+'dep06'!F63+'dep13'!F63+'dep83'!F63+'dep84'!F63)</f>
        <v>0</v>
      </c>
      <c r="K56" s="46">
        <f>Paca!G63-('dep04'!G63+'dep05'!G63+'dep06'!G63+'dep13'!G63+'dep83'!G63+'dep84'!G63)</f>
        <v>0</v>
      </c>
    </row>
    <row r="57" spans="5:11" x14ac:dyDescent="0.25">
      <c r="E57" s="8">
        <v>42887</v>
      </c>
      <c r="F57" s="46">
        <f>Paca!B64-('dep04'!B64+'dep05'!B64+'dep06'!B64+'dep13'!B64+'dep83'!B64+'dep84'!B64)</f>
        <v>0</v>
      </c>
      <c r="G57" s="46">
        <f>Paca!C64-('dep04'!C64+'dep05'!C64+'dep06'!C64+'dep13'!C64+'dep83'!C64+'dep84'!C64)</f>
        <v>0</v>
      </c>
      <c r="H57" s="46">
        <f>Paca!D64-('dep04'!D64+'dep05'!D64+'dep06'!D64+'dep13'!D64+'dep83'!D64+'dep84'!D64)</f>
        <v>0</v>
      </c>
      <c r="I57" s="46">
        <f>Paca!E64-('dep04'!E64+'dep05'!E64+'dep06'!E64+'dep13'!E64+'dep83'!E64+'dep84'!E64)</f>
        <v>0</v>
      </c>
      <c r="J57" s="46">
        <f>Paca!F64-('dep04'!F64+'dep05'!F64+'dep06'!F64+'dep13'!F64+'dep83'!F64+'dep84'!F64)</f>
        <v>0</v>
      </c>
      <c r="K57" s="46">
        <f>Paca!G64-('dep04'!G64+'dep05'!G64+'dep06'!G64+'dep13'!G64+'dep83'!G64+'dep84'!G64)</f>
        <v>0</v>
      </c>
    </row>
    <row r="58" spans="5:11" x14ac:dyDescent="0.25">
      <c r="E58" s="8">
        <v>42917</v>
      </c>
      <c r="F58" s="46">
        <f>Paca!B65-('dep04'!B65+'dep05'!B65+'dep06'!B65+'dep13'!B65+'dep83'!B65+'dep84'!B65)</f>
        <v>0</v>
      </c>
      <c r="G58" s="46">
        <f>Paca!C65-('dep04'!C65+'dep05'!C65+'dep06'!C65+'dep13'!C65+'dep83'!C65+'dep84'!C65)</f>
        <v>0</v>
      </c>
      <c r="H58" s="46">
        <f>Paca!D65-('dep04'!D65+'dep05'!D65+'dep06'!D65+'dep13'!D65+'dep83'!D65+'dep84'!D65)</f>
        <v>0</v>
      </c>
      <c r="I58" s="46">
        <f>Paca!E65-('dep04'!E65+'dep05'!E65+'dep06'!E65+'dep13'!E65+'dep83'!E65+'dep84'!E65)</f>
        <v>0</v>
      </c>
      <c r="J58" s="46">
        <f>Paca!F65-('dep04'!F65+'dep05'!F65+'dep06'!F65+'dep13'!F65+'dep83'!F65+'dep84'!F65)</f>
        <v>0</v>
      </c>
      <c r="K58" s="46">
        <f>Paca!G65-('dep04'!G65+'dep05'!G65+'dep06'!G65+'dep13'!G65+'dep83'!G65+'dep84'!G65)</f>
        <v>0</v>
      </c>
    </row>
    <row r="59" spans="5:11" x14ac:dyDescent="0.25">
      <c r="E59" s="8">
        <v>42948</v>
      </c>
      <c r="F59" s="46">
        <f>Paca!B66-('dep04'!B66+'dep05'!B66+'dep06'!B66+'dep13'!B66+'dep83'!B66+'dep84'!B66)</f>
        <v>0</v>
      </c>
      <c r="G59" s="46">
        <f>Paca!C66-('dep04'!C66+'dep05'!C66+'dep06'!C66+'dep13'!C66+'dep83'!C66+'dep84'!C66)</f>
        <v>0</v>
      </c>
      <c r="H59" s="46">
        <f>Paca!D66-('dep04'!D66+'dep05'!D66+'dep06'!D66+'dep13'!D66+'dep83'!D66+'dep84'!D66)</f>
        <v>0</v>
      </c>
      <c r="I59" s="46">
        <f>Paca!E66-('dep04'!E66+'dep05'!E66+'dep06'!E66+'dep13'!E66+'dep83'!E66+'dep84'!E66)</f>
        <v>0</v>
      </c>
      <c r="J59" s="46">
        <f>Paca!F66-('dep04'!F66+'dep05'!F66+'dep06'!F66+'dep13'!F66+'dep83'!F66+'dep84'!F66)</f>
        <v>0</v>
      </c>
      <c r="K59" s="46">
        <f>Paca!G66-('dep04'!G66+'dep05'!G66+'dep06'!G66+'dep13'!G66+'dep83'!G66+'dep84'!G66)</f>
        <v>0</v>
      </c>
    </row>
    <row r="60" spans="5:11" x14ac:dyDescent="0.25">
      <c r="E60" s="8">
        <v>42979</v>
      </c>
      <c r="F60" s="46">
        <f>Paca!B67-('dep04'!B67+'dep05'!B67+'dep06'!B67+'dep13'!B67+'dep83'!B67+'dep84'!B67)</f>
        <v>0</v>
      </c>
      <c r="G60" s="46">
        <f>Paca!C67-('dep04'!C67+'dep05'!C67+'dep06'!C67+'dep13'!C67+'dep83'!C67+'dep84'!C67)</f>
        <v>0</v>
      </c>
      <c r="H60" s="46">
        <f>Paca!D67-('dep04'!D67+'dep05'!D67+'dep06'!D67+'dep13'!D67+'dep83'!D67+'dep84'!D67)</f>
        <v>0</v>
      </c>
      <c r="I60" s="46">
        <f>Paca!E67-('dep04'!E67+'dep05'!E67+'dep06'!E67+'dep13'!E67+'dep83'!E67+'dep84'!E67)</f>
        <v>0</v>
      </c>
      <c r="J60" s="46">
        <f>Paca!F67-('dep04'!F67+'dep05'!F67+'dep06'!F67+'dep13'!F67+'dep83'!F67+'dep84'!F67)</f>
        <v>0</v>
      </c>
      <c r="K60" s="46">
        <f>Paca!G67-('dep04'!G67+'dep05'!G67+'dep06'!G67+'dep13'!G67+'dep83'!G67+'dep84'!G67)</f>
        <v>0</v>
      </c>
    </row>
    <row r="61" spans="5:11" x14ac:dyDescent="0.25">
      <c r="E61" s="8">
        <v>43009</v>
      </c>
      <c r="F61" s="46">
        <f>Paca!B68-('dep04'!B68+'dep05'!B68+'dep06'!B68+'dep13'!B68+'dep83'!B68+'dep84'!B68)</f>
        <v>0</v>
      </c>
      <c r="G61" s="46">
        <f>Paca!C68-('dep04'!C68+'dep05'!C68+'dep06'!C68+'dep13'!C68+'dep83'!C68+'dep84'!C68)</f>
        <v>0</v>
      </c>
      <c r="H61" s="46">
        <f>Paca!D68-('dep04'!D68+'dep05'!D68+'dep06'!D68+'dep13'!D68+'dep83'!D68+'dep84'!D68)</f>
        <v>0</v>
      </c>
      <c r="I61" s="46">
        <f>Paca!E68-('dep04'!E68+'dep05'!E68+'dep06'!E68+'dep13'!E68+'dep83'!E68+'dep84'!E68)</f>
        <v>0</v>
      </c>
      <c r="J61" s="46">
        <f>Paca!F68-('dep04'!F68+'dep05'!F68+'dep06'!F68+'dep13'!F68+'dep83'!F68+'dep84'!F68)</f>
        <v>0</v>
      </c>
      <c r="K61" s="46">
        <f>Paca!G68-('dep04'!G68+'dep05'!G68+'dep06'!G68+'dep13'!G68+'dep83'!G68+'dep84'!G68)</f>
        <v>0</v>
      </c>
    </row>
    <row r="62" spans="5:11" x14ac:dyDescent="0.25">
      <c r="E62" s="8">
        <v>43040</v>
      </c>
      <c r="F62" s="46">
        <f>Paca!B69-('dep04'!B69+'dep05'!B69+'dep06'!B69+'dep13'!B69+'dep83'!B69+'dep84'!B69)</f>
        <v>0</v>
      </c>
      <c r="G62" s="46">
        <f>Paca!C69-('dep04'!C69+'dep05'!C69+'dep06'!C69+'dep13'!C69+'dep83'!C69+'dep84'!C69)</f>
        <v>0</v>
      </c>
      <c r="H62" s="46">
        <f>Paca!D69-('dep04'!D69+'dep05'!D69+'dep06'!D69+'dep13'!D69+'dep83'!D69+'dep84'!D69)</f>
        <v>0</v>
      </c>
      <c r="I62" s="46">
        <f>Paca!E69-('dep04'!E69+'dep05'!E69+'dep06'!E69+'dep13'!E69+'dep83'!E69+'dep84'!E69)</f>
        <v>0</v>
      </c>
      <c r="J62" s="46">
        <f>Paca!F69-('dep04'!F69+'dep05'!F69+'dep06'!F69+'dep13'!F69+'dep83'!F69+'dep84'!F69)</f>
        <v>0</v>
      </c>
      <c r="K62" s="46">
        <f>Paca!G69-('dep04'!G69+'dep05'!G69+'dep06'!G69+'dep13'!G69+'dep83'!G69+'dep84'!G69)</f>
        <v>0</v>
      </c>
    </row>
    <row r="63" spans="5:11" x14ac:dyDescent="0.25">
      <c r="E63" s="8">
        <v>43070</v>
      </c>
      <c r="F63" s="46">
        <f>Paca!B70-('dep04'!B70+'dep05'!B70+'dep06'!B70+'dep13'!B70+'dep83'!B70+'dep84'!B70)</f>
        <v>0</v>
      </c>
      <c r="G63" s="46">
        <f>Paca!C70-('dep04'!C70+'dep05'!C70+'dep06'!C70+'dep13'!C70+'dep83'!C70+'dep84'!C70)</f>
        <v>0</v>
      </c>
      <c r="H63" s="46">
        <f>Paca!D70-('dep04'!D70+'dep05'!D70+'dep06'!D70+'dep13'!D70+'dep83'!D70+'dep84'!D70)</f>
        <v>0</v>
      </c>
      <c r="I63" s="46">
        <f>Paca!E70-('dep04'!E70+'dep05'!E70+'dep06'!E70+'dep13'!E70+'dep83'!E70+'dep84'!E70)</f>
        <v>0</v>
      </c>
      <c r="J63" s="46">
        <f>Paca!F70-('dep04'!F70+'dep05'!F70+'dep06'!F70+'dep13'!F70+'dep83'!F70+'dep84'!F70)</f>
        <v>0</v>
      </c>
      <c r="K63" s="46">
        <f>Paca!G70-('dep04'!G70+'dep05'!G70+'dep06'!G70+'dep13'!G70+'dep83'!G70+'dep84'!G70)</f>
        <v>0</v>
      </c>
    </row>
    <row r="64" spans="5:11" x14ac:dyDescent="0.25">
      <c r="E64" s="8">
        <v>43101</v>
      </c>
      <c r="F64" s="46">
        <f>Paca!B71-('dep04'!B71+'dep05'!B71+'dep06'!B71+'dep13'!B71+'dep83'!B71+'dep84'!B71)</f>
        <v>0</v>
      </c>
      <c r="G64" s="46">
        <f>Paca!C71-('dep04'!C71+'dep05'!C71+'dep06'!C71+'dep13'!C71+'dep83'!C71+'dep84'!C71)</f>
        <v>0</v>
      </c>
      <c r="H64" s="46">
        <f>Paca!D71-('dep04'!D71+'dep05'!D71+'dep06'!D71+'dep13'!D71+'dep83'!D71+'dep84'!D71)</f>
        <v>0</v>
      </c>
      <c r="I64" s="46">
        <f>Paca!E71-('dep04'!E71+'dep05'!E71+'dep06'!E71+'dep13'!E71+'dep83'!E71+'dep84'!E71)</f>
        <v>0</v>
      </c>
      <c r="J64" s="46">
        <f>Paca!F71-('dep04'!F71+'dep05'!F71+'dep06'!F71+'dep13'!F71+'dep83'!F71+'dep84'!F71)</f>
        <v>0</v>
      </c>
      <c r="K64" s="46">
        <f>Paca!G71-('dep04'!G71+'dep05'!G71+'dep06'!G71+'dep13'!G71+'dep83'!G71+'dep84'!G71)</f>
        <v>0</v>
      </c>
    </row>
    <row r="65" spans="5:11" x14ac:dyDescent="0.25">
      <c r="E65" s="8">
        <v>43132</v>
      </c>
      <c r="F65" s="46">
        <f>Paca!B72-('dep04'!B72+'dep05'!B72+'dep06'!B72+'dep13'!B72+'dep83'!B72+'dep84'!B72)</f>
        <v>0</v>
      </c>
      <c r="G65" s="46">
        <f>Paca!C72-('dep04'!C72+'dep05'!C72+'dep06'!C72+'dep13'!C72+'dep83'!C72+'dep84'!C72)</f>
        <v>0</v>
      </c>
      <c r="H65" s="46">
        <f>Paca!D72-('dep04'!D72+'dep05'!D72+'dep06'!D72+'dep13'!D72+'dep83'!D72+'dep84'!D72)</f>
        <v>0</v>
      </c>
      <c r="I65" s="46">
        <f>Paca!E72-('dep04'!E72+'dep05'!E72+'dep06'!E72+'dep13'!E72+'dep83'!E72+'dep84'!E72)</f>
        <v>0</v>
      </c>
      <c r="J65" s="46">
        <f>Paca!F72-('dep04'!F72+'dep05'!F72+'dep06'!F72+'dep13'!F72+'dep83'!F72+'dep84'!F72)</f>
        <v>0</v>
      </c>
      <c r="K65" s="46">
        <f>Paca!G72-('dep04'!G72+'dep05'!G72+'dep06'!G72+'dep13'!G72+'dep83'!G72+'dep84'!G72)</f>
        <v>0</v>
      </c>
    </row>
    <row r="66" spans="5:11" x14ac:dyDescent="0.25">
      <c r="E66" s="8">
        <v>43160</v>
      </c>
      <c r="F66" s="46">
        <f>Paca!B73-('dep04'!B73+'dep05'!B73+'dep06'!B73+'dep13'!B73+'dep83'!B73+'dep84'!B73)</f>
        <v>0</v>
      </c>
      <c r="G66" s="46">
        <f>Paca!C73-('dep04'!C73+'dep05'!C73+'dep06'!C73+'dep13'!C73+'dep83'!C73+'dep84'!C73)</f>
        <v>0</v>
      </c>
      <c r="H66" s="46">
        <f>Paca!D73-('dep04'!D73+'dep05'!D73+'dep06'!D73+'dep13'!D73+'dep83'!D73+'dep84'!D73)</f>
        <v>0</v>
      </c>
      <c r="I66" s="46">
        <f>Paca!E73-('dep04'!E73+'dep05'!E73+'dep06'!E73+'dep13'!E73+'dep83'!E73+'dep84'!E73)</f>
        <v>0</v>
      </c>
      <c r="J66" s="46">
        <f>Paca!F73-('dep04'!F73+'dep05'!F73+'dep06'!F73+'dep13'!F73+'dep83'!F73+'dep84'!F73)</f>
        <v>0</v>
      </c>
      <c r="K66" s="46">
        <f>Paca!G73-('dep04'!G73+'dep05'!G73+'dep06'!G73+'dep13'!G73+'dep83'!G73+'dep84'!G73)</f>
        <v>0</v>
      </c>
    </row>
    <row r="67" spans="5:11" x14ac:dyDescent="0.25">
      <c r="E67" s="8">
        <v>43191</v>
      </c>
      <c r="F67" s="46">
        <f>Paca!B74-('dep04'!B74+'dep05'!B74+'dep06'!B74+'dep13'!B74+'dep83'!B74+'dep84'!B74)</f>
        <v>0</v>
      </c>
      <c r="G67" s="46">
        <f>Paca!C74-('dep04'!C74+'dep05'!C74+'dep06'!C74+'dep13'!C74+'dep83'!C74+'dep84'!C74)</f>
        <v>0</v>
      </c>
      <c r="H67" s="46">
        <f>Paca!D74-('dep04'!D74+'dep05'!D74+'dep06'!D74+'dep13'!D74+'dep83'!D74+'dep84'!D74)</f>
        <v>0</v>
      </c>
      <c r="I67" s="46">
        <f>Paca!E74-('dep04'!E74+'dep05'!E74+'dep06'!E74+'dep13'!E74+'dep83'!E74+'dep84'!E74)</f>
        <v>0</v>
      </c>
      <c r="J67" s="46">
        <f>Paca!F74-('dep04'!F74+'dep05'!F74+'dep06'!F74+'dep13'!F74+'dep83'!F74+'dep84'!F74)</f>
        <v>0</v>
      </c>
      <c r="K67" s="46">
        <f>Paca!G74-('dep04'!G74+'dep05'!G74+'dep06'!G74+'dep13'!G74+'dep83'!G74+'dep84'!G74)</f>
        <v>0</v>
      </c>
    </row>
    <row r="68" spans="5:11" x14ac:dyDescent="0.25">
      <c r="E68" s="8">
        <v>43221</v>
      </c>
      <c r="F68" s="46">
        <f>Paca!B75-('dep04'!B75+'dep05'!B75+'dep06'!B75+'dep13'!B75+'dep83'!B75+'dep84'!B75)</f>
        <v>0</v>
      </c>
      <c r="G68" s="46">
        <f>Paca!C75-('dep04'!C75+'dep05'!C75+'dep06'!C75+'dep13'!C75+'dep83'!C75+'dep84'!C75)</f>
        <v>0</v>
      </c>
      <c r="H68" s="46">
        <f>Paca!D75-('dep04'!D75+'dep05'!D75+'dep06'!D75+'dep13'!D75+'dep83'!D75+'dep84'!D75)</f>
        <v>0</v>
      </c>
      <c r="I68" s="46">
        <f>Paca!E75-('dep04'!E75+'dep05'!E75+'dep06'!E75+'dep13'!E75+'dep83'!E75+'dep84'!E75)</f>
        <v>0</v>
      </c>
      <c r="J68" s="46">
        <f>Paca!F75-('dep04'!F75+'dep05'!F75+'dep06'!F75+'dep13'!F75+'dep83'!F75+'dep84'!F75)</f>
        <v>0</v>
      </c>
      <c r="K68" s="46">
        <f>Paca!G75-('dep04'!G75+'dep05'!G75+'dep06'!G75+'dep13'!G75+'dep83'!G75+'dep84'!G75)</f>
        <v>0</v>
      </c>
    </row>
    <row r="69" spans="5:11" x14ac:dyDescent="0.25">
      <c r="E69" s="8">
        <v>43252</v>
      </c>
      <c r="F69" s="46">
        <f>Paca!B76-('dep04'!B76+'dep05'!B76+'dep06'!B76+'dep13'!B76+'dep83'!B76+'dep84'!B76)</f>
        <v>0</v>
      </c>
      <c r="G69" s="46">
        <f>Paca!C76-('dep04'!C76+'dep05'!C76+'dep06'!C76+'dep13'!C76+'dep83'!C76+'dep84'!C76)</f>
        <v>0</v>
      </c>
      <c r="H69" s="46">
        <f>Paca!D76-('dep04'!D76+'dep05'!D76+'dep06'!D76+'dep13'!D76+'dep83'!D76+'dep84'!D76)</f>
        <v>0</v>
      </c>
      <c r="I69" s="46">
        <f>Paca!E76-('dep04'!E76+'dep05'!E76+'dep06'!E76+'dep13'!E76+'dep83'!E76+'dep84'!E76)</f>
        <v>0</v>
      </c>
      <c r="J69" s="46">
        <f>Paca!F76-('dep04'!F76+'dep05'!F76+'dep06'!F76+'dep13'!F76+'dep83'!F76+'dep84'!F76)</f>
        <v>0</v>
      </c>
      <c r="K69" s="46">
        <f>Paca!G76-('dep04'!G76+'dep05'!G76+'dep06'!G76+'dep13'!G76+'dep83'!G76+'dep84'!G76)</f>
        <v>0</v>
      </c>
    </row>
    <row r="70" spans="5:11" x14ac:dyDescent="0.25">
      <c r="E70" s="8">
        <v>43282</v>
      </c>
      <c r="F70" s="46">
        <f>Paca!B77-('dep04'!B77+'dep05'!B77+'dep06'!B77+'dep13'!B77+'dep83'!B77+'dep84'!B77)</f>
        <v>0</v>
      </c>
      <c r="G70" s="46">
        <f>Paca!C77-('dep04'!C77+'dep05'!C77+'dep06'!C77+'dep13'!C77+'dep83'!C77+'dep84'!C77)</f>
        <v>0</v>
      </c>
      <c r="H70" s="46">
        <f>Paca!D77-('dep04'!D77+'dep05'!D77+'dep06'!D77+'dep13'!D77+'dep83'!D77+'dep84'!D77)</f>
        <v>0</v>
      </c>
      <c r="I70" s="46">
        <f>Paca!E77-('dep04'!E77+'dep05'!E77+'dep06'!E77+'dep13'!E77+'dep83'!E77+'dep84'!E77)</f>
        <v>0</v>
      </c>
      <c r="J70" s="46">
        <f>Paca!F77-('dep04'!F77+'dep05'!F77+'dep06'!F77+'dep13'!F77+'dep83'!F77+'dep84'!F77)</f>
        <v>0</v>
      </c>
      <c r="K70" s="46">
        <f>Paca!G77-('dep04'!G77+'dep05'!G77+'dep06'!G77+'dep13'!G77+'dep83'!G77+'dep84'!G77)</f>
        <v>0</v>
      </c>
    </row>
    <row r="71" spans="5:11" x14ac:dyDescent="0.25">
      <c r="E71" s="8">
        <v>43313</v>
      </c>
      <c r="F71" s="46">
        <f>Paca!B78-('dep04'!B78+'dep05'!B78+'dep06'!B78+'dep13'!B78+'dep83'!B78+'dep84'!B78)</f>
        <v>0</v>
      </c>
      <c r="G71" s="46">
        <f>Paca!C78-('dep04'!C78+'dep05'!C78+'dep06'!C78+'dep13'!C78+'dep83'!C78+'dep84'!C78)</f>
        <v>0</v>
      </c>
      <c r="H71" s="46">
        <f>Paca!D78-('dep04'!D78+'dep05'!D78+'dep06'!D78+'dep13'!D78+'dep83'!D78+'dep84'!D78)</f>
        <v>0</v>
      </c>
      <c r="I71" s="46">
        <f>Paca!E78-('dep04'!E78+'dep05'!E78+'dep06'!E78+'dep13'!E78+'dep83'!E78+'dep84'!E78)</f>
        <v>0</v>
      </c>
      <c r="J71" s="46">
        <f>Paca!F78-('dep04'!F78+'dep05'!F78+'dep06'!F78+'dep13'!F78+'dep83'!F78+'dep84'!F78)</f>
        <v>0</v>
      </c>
      <c r="K71" s="46">
        <f>Paca!G78-('dep04'!G78+'dep05'!G78+'dep06'!G78+'dep13'!G78+'dep83'!G78+'dep84'!G78)</f>
        <v>0</v>
      </c>
    </row>
    <row r="72" spans="5:11" x14ac:dyDescent="0.25">
      <c r="E72" s="8">
        <v>43344</v>
      </c>
      <c r="F72" s="46">
        <f>Paca!B79-('dep04'!B79+'dep05'!B79+'dep06'!B79+'dep13'!B79+'dep83'!B79+'dep84'!B79)</f>
        <v>0</v>
      </c>
      <c r="G72" s="46">
        <f>Paca!C79-('dep04'!C79+'dep05'!C79+'dep06'!C79+'dep13'!C79+'dep83'!C79+'dep84'!C79)</f>
        <v>0</v>
      </c>
      <c r="H72" s="46">
        <f>Paca!D79-('dep04'!D79+'dep05'!D79+'dep06'!D79+'dep13'!D79+'dep83'!D79+'dep84'!D79)</f>
        <v>0</v>
      </c>
      <c r="I72" s="46">
        <f>Paca!E79-('dep04'!E79+'dep05'!E79+'dep06'!E79+'dep13'!E79+'dep83'!E79+'dep84'!E79)</f>
        <v>0</v>
      </c>
      <c r="J72" s="46">
        <f>Paca!F79-('dep04'!F79+'dep05'!F79+'dep06'!F79+'dep13'!F79+'dep83'!F79+'dep84'!F79)</f>
        <v>0</v>
      </c>
      <c r="K72" s="46">
        <f>Paca!G79-('dep04'!G79+'dep05'!G79+'dep06'!G79+'dep13'!G79+'dep83'!G79+'dep84'!G79)</f>
        <v>0</v>
      </c>
    </row>
    <row r="73" spans="5:11" x14ac:dyDescent="0.25">
      <c r="E73" s="8">
        <v>43374</v>
      </c>
      <c r="F73" s="46">
        <f>Paca!B80-('dep04'!B80+'dep05'!B80+'dep06'!B80+'dep13'!B80+'dep83'!B80+'dep84'!B80)</f>
        <v>0</v>
      </c>
      <c r="G73" s="46">
        <f>Paca!C80-('dep04'!C80+'dep05'!C80+'dep06'!C80+'dep13'!C80+'dep83'!C80+'dep84'!C80)</f>
        <v>0</v>
      </c>
      <c r="H73" s="46">
        <f>Paca!D80-('dep04'!D80+'dep05'!D80+'dep06'!D80+'dep13'!D80+'dep83'!D80+'dep84'!D80)</f>
        <v>0</v>
      </c>
      <c r="I73" s="46">
        <f>Paca!E80-('dep04'!E80+'dep05'!E80+'dep06'!E80+'dep13'!E80+'dep83'!E80+'dep84'!E80)</f>
        <v>0</v>
      </c>
      <c r="J73" s="46">
        <f>Paca!F80-('dep04'!F80+'dep05'!F80+'dep06'!F80+'dep13'!F80+'dep83'!F80+'dep84'!F80)</f>
        <v>0</v>
      </c>
      <c r="K73" s="46">
        <f>Paca!G80-('dep04'!G80+'dep05'!G80+'dep06'!G80+'dep13'!G80+'dep83'!G80+'dep84'!G80)</f>
        <v>0</v>
      </c>
    </row>
    <row r="74" spans="5:11" x14ac:dyDescent="0.25">
      <c r="E74" s="8">
        <v>43405</v>
      </c>
      <c r="F74" s="46">
        <f>Paca!B81-('dep04'!B81+'dep05'!B81+'dep06'!B81+'dep13'!B81+'dep83'!B81+'dep84'!B81)</f>
        <v>0</v>
      </c>
      <c r="G74" s="46">
        <f>Paca!C81-('dep04'!C81+'dep05'!C81+'dep06'!C81+'dep13'!C81+'dep83'!C81+'dep84'!C81)</f>
        <v>0</v>
      </c>
      <c r="H74" s="46">
        <f>Paca!D81-('dep04'!D81+'dep05'!D81+'dep06'!D81+'dep13'!D81+'dep83'!D81+'dep84'!D81)</f>
        <v>0</v>
      </c>
      <c r="I74" s="46">
        <f>Paca!E81-('dep04'!E81+'dep05'!E81+'dep06'!E81+'dep13'!E81+'dep83'!E81+'dep84'!E81)</f>
        <v>0</v>
      </c>
      <c r="J74" s="46">
        <f>Paca!F81-('dep04'!F81+'dep05'!F81+'dep06'!F81+'dep13'!F81+'dep83'!F81+'dep84'!F81)</f>
        <v>0</v>
      </c>
      <c r="K74" s="46">
        <f>Paca!G81-('dep04'!G81+'dep05'!G81+'dep06'!G81+'dep13'!G81+'dep83'!G81+'dep84'!G81)</f>
        <v>0</v>
      </c>
    </row>
    <row r="75" spans="5:11" x14ac:dyDescent="0.25">
      <c r="E75" s="8">
        <v>43435</v>
      </c>
      <c r="F75" s="46">
        <f>Paca!B82-('dep04'!B82+'dep05'!B82+'dep06'!B82+'dep13'!B82+'dep83'!B82+'dep84'!B82)</f>
        <v>0</v>
      </c>
      <c r="G75" s="46">
        <f>Paca!C82-('dep04'!C82+'dep05'!C82+'dep06'!C82+'dep13'!C82+'dep83'!C82+'dep84'!C82)</f>
        <v>0</v>
      </c>
      <c r="H75" s="46">
        <f>Paca!D82-('dep04'!D82+'dep05'!D82+'dep06'!D82+'dep13'!D82+'dep83'!D82+'dep84'!D82)</f>
        <v>0</v>
      </c>
      <c r="I75" s="46">
        <f>Paca!E82-('dep04'!E82+'dep05'!E82+'dep06'!E82+'dep13'!E82+'dep83'!E82+'dep84'!E82)</f>
        <v>0</v>
      </c>
      <c r="J75" s="46">
        <f>Paca!F82-('dep04'!F82+'dep05'!F82+'dep06'!F82+'dep13'!F82+'dep83'!F82+'dep84'!F82)</f>
        <v>0</v>
      </c>
      <c r="K75" s="46">
        <f>Paca!G82-('dep04'!G82+'dep05'!G82+'dep06'!G82+'dep13'!G82+'dep83'!G82+'dep84'!G82)</f>
        <v>0</v>
      </c>
    </row>
    <row r="76" spans="5:11" x14ac:dyDescent="0.25">
      <c r="E76" s="8">
        <v>43466</v>
      </c>
      <c r="F76" s="46">
        <f>Paca!B83-('dep04'!B83+'dep05'!B83+'dep06'!B83+'dep13'!B83+'dep83'!B83+'dep84'!B83)</f>
        <v>0</v>
      </c>
      <c r="G76" s="46">
        <f>Paca!C83-('dep04'!C83+'dep05'!C83+'dep06'!C83+'dep13'!C83+'dep83'!C83+'dep84'!C83)</f>
        <v>0</v>
      </c>
      <c r="H76" s="46">
        <f>Paca!D83-('dep04'!D83+'dep05'!D83+'dep06'!D83+'dep13'!D83+'dep83'!D83+'dep84'!D83)</f>
        <v>0</v>
      </c>
      <c r="I76" s="46">
        <f>Paca!E83-('dep04'!E83+'dep05'!E83+'dep06'!E83+'dep13'!E83+'dep83'!E83+'dep84'!E83)</f>
        <v>0</v>
      </c>
      <c r="J76" s="46">
        <f>Paca!F83-('dep04'!F83+'dep05'!F83+'dep06'!F83+'dep13'!F83+'dep83'!F83+'dep84'!F83)</f>
        <v>0</v>
      </c>
      <c r="K76" s="46">
        <f>Paca!G83-('dep04'!G83+'dep05'!G83+'dep06'!G83+'dep13'!G83+'dep83'!G83+'dep84'!G83)</f>
        <v>0</v>
      </c>
    </row>
    <row r="77" spans="5:11" x14ac:dyDescent="0.25">
      <c r="E77" s="8">
        <v>43497</v>
      </c>
      <c r="F77" s="46">
        <f>Paca!B84-('dep04'!B84+'dep05'!B84+'dep06'!B84+'dep13'!B84+'dep83'!B84+'dep84'!B84)</f>
        <v>0</v>
      </c>
      <c r="G77" s="46">
        <f>Paca!C84-('dep04'!C84+'dep05'!C84+'dep06'!C84+'dep13'!C84+'dep83'!C84+'dep84'!C84)</f>
        <v>0</v>
      </c>
      <c r="H77" s="46">
        <f>Paca!D84-('dep04'!D84+'dep05'!D84+'dep06'!D84+'dep13'!D84+'dep83'!D84+'dep84'!D84)</f>
        <v>0</v>
      </c>
      <c r="I77" s="46">
        <f>Paca!E84-('dep04'!E84+'dep05'!E84+'dep06'!E84+'dep13'!E84+'dep83'!E84+'dep84'!E84)</f>
        <v>0</v>
      </c>
      <c r="J77" s="46">
        <f>Paca!F84-('dep04'!F84+'dep05'!F84+'dep06'!F84+'dep13'!F84+'dep83'!F84+'dep84'!F84)</f>
        <v>0</v>
      </c>
      <c r="K77" s="46">
        <f>Paca!G84-('dep04'!G84+'dep05'!G84+'dep06'!G84+'dep13'!G84+'dep83'!G84+'dep84'!G84)</f>
        <v>0</v>
      </c>
    </row>
    <row r="78" spans="5:11" x14ac:dyDescent="0.25">
      <c r="E78" s="8">
        <v>43525</v>
      </c>
      <c r="F78" s="46">
        <f>Paca!B85-('dep04'!B85+'dep05'!B85+'dep06'!B85+'dep13'!B85+'dep83'!B85+'dep84'!B85)</f>
        <v>0</v>
      </c>
      <c r="G78" s="46">
        <f>Paca!C85-('dep04'!C85+'dep05'!C85+'dep06'!C85+'dep13'!C85+'dep83'!C85+'dep84'!C85)</f>
        <v>0</v>
      </c>
      <c r="H78" s="46">
        <f>Paca!D85-('dep04'!D85+'dep05'!D85+'dep06'!D85+'dep13'!D85+'dep83'!D85+'dep84'!D85)</f>
        <v>0</v>
      </c>
      <c r="I78" s="46">
        <f>Paca!E85-('dep04'!E85+'dep05'!E85+'dep06'!E85+'dep13'!E85+'dep83'!E85+'dep84'!E85)</f>
        <v>0</v>
      </c>
      <c r="J78" s="46">
        <f>Paca!F85-('dep04'!F85+'dep05'!F85+'dep06'!F85+'dep13'!F85+'dep83'!F85+'dep84'!F85)</f>
        <v>0</v>
      </c>
      <c r="K78" s="46">
        <f>Paca!G85-('dep04'!G85+'dep05'!G85+'dep06'!G85+'dep13'!G85+'dep83'!G85+'dep84'!G85)</f>
        <v>0</v>
      </c>
    </row>
    <row r="79" spans="5:11" x14ac:dyDescent="0.25">
      <c r="E79" s="8">
        <v>43556</v>
      </c>
      <c r="F79" s="46">
        <f>Paca!B86-('dep04'!B86+'dep05'!B86+'dep06'!B86+'dep13'!B86+'dep83'!B86+'dep84'!B86)</f>
        <v>0</v>
      </c>
      <c r="G79" s="46">
        <f>Paca!C86-('dep04'!C86+'dep05'!C86+'dep06'!C86+'dep13'!C86+'dep83'!C86+'dep84'!C86)</f>
        <v>0</v>
      </c>
      <c r="H79" s="46">
        <f>Paca!D86-('dep04'!D86+'dep05'!D86+'dep06'!D86+'dep13'!D86+'dep83'!D86+'dep84'!D86)</f>
        <v>0</v>
      </c>
      <c r="I79" s="46">
        <f>Paca!E86-('dep04'!E86+'dep05'!E86+'dep06'!E86+'dep13'!E86+'dep83'!E86+'dep84'!E86)</f>
        <v>0</v>
      </c>
      <c r="J79" s="46">
        <f>Paca!F86-('dep04'!F86+'dep05'!F86+'dep06'!F86+'dep13'!F86+'dep83'!F86+'dep84'!F86)</f>
        <v>0</v>
      </c>
      <c r="K79" s="46">
        <f>Paca!G86-('dep04'!G86+'dep05'!G86+'dep06'!G86+'dep13'!G86+'dep83'!G86+'dep84'!G86)</f>
        <v>0</v>
      </c>
    </row>
    <row r="80" spans="5:11" x14ac:dyDescent="0.25">
      <c r="E80" s="8">
        <v>43586</v>
      </c>
      <c r="F80" s="46">
        <f>Paca!B87-('dep04'!B87+'dep05'!B87+'dep06'!B87+'dep13'!B87+'dep83'!B87+'dep84'!B87)</f>
        <v>0</v>
      </c>
      <c r="G80" s="46">
        <f>Paca!C87-('dep04'!C87+'dep05'!C87+'dep06'!C87+'dep13'!C87+'dep83'!C87+'dep84'!C87)</f>
        <v>0</v>
      </c>
      <c r="H80" s="46">
        <f>Paca!D87-('dep04'!D87+'dep05'!D87+'dep06'!D87+'dep13'!D87+'dep83'!D87+'dep84'!D87)</f>
        <v>0</v>
      </c>
      <c r="I80" s="46">
        <f>Paca!E87-('dep04'!E87+'dep05'!E87+'dep06'!E87+'dep13'!E87+'dep83'!E87+'dep84'!E87)</f>
        <v>0</v>
      </c>
      <c r="J80" s="46">
        <f>Paca!F87-('dep04'!F87+'dep05'!F87+'dep06'!F87+'dep13'!F87+'dep83'!F87+'dep84'!F87)</f>
        <v>0</v>
      </c>
      <c r="K80" s="46">
        <f>Paca!G87-('dep04'!G87+'dep05'!G87+'dep06'!G87+'dep13'!G87+'dep83'!G87+'dep84'!G87)</f>
        <v>0</v>
      </c>
    </row>
    <row r="81" spans="5:11" x14ac:dyDescent="0.25">
      <c r="E81" s="8">
        <v>43617</v>
      </c>
      <c r="F81" s="46">
        <f>Paca!B88-('dep04'!B88+'dep05'!B88+'dep06'!B88+'dep13'!B88+'dep83'!B88+'dep84'!B88)</f>
        <v>0</v>
      </c>
      <c r="G81" s="46">
        <f>Paca!C88-('dep04'!C88+'dep05'!C88+'dep06'!C88+'dep13'!C88+'dep83'!C88+'dep84'!C88)</f>
        <v>0</v>
      </c>
      <c r="H81" s="46">
        <f>Paca!D88-('dep04'!D88+'dep05'!D88+'dep06'!D88+'dep13'!D88+'dep83'!D88+'dep84'!D88)</f>
        <v>0</v>
      </c>
      <c r="I81" s="46">
        <f>Paca!E88-('dep04'!E88+'dep05'!E88+'dep06'!E88+'dep13'!E88+'dep83'!E88+'dep84'!E88)</f>
        <v>0</v>
      </c>
      <c r="J81" s="46">
        <f>Paca!F88-('dep04'!F88+'dep05'!F88+'dep06'!F88+'dep13'!F88+'dep83'!F88+'dep84'!F88)</f>
        <v>0</v>
      </c>
      <c r="K81" s="46">
        <f>Paca!G88-('dep04'!G88+'dep05'!G88+'dep06'!G88+'dep13'!G88+'dep83'!G88+'dep84'!G88)</f>
        <v>0</v>
      </c>
    </row>
    <row r="82" spans="5:11" x14ac:dyDescent="0.25">
      <c r="E82" s="8">
        <v>43647</v>
      </c>
      <c r="F82" s="46">
        <f>Paca!B89-('dep04'!B89+'dep05'!B89+'dep06'!B89+'dep13'!B89+'dep83'!B89+'dep84'!B89)</f>
        <v>0</v>
      </c>
      <c r="G82" s="46">
        <f>Paca!C89-('dep04'!C89+'dep05'!C89+'dep06'!C89+'dep13'!C89+'dep83'!C89+'dep84'!C89)</f>
        <v>0</v>
      </c>
      <c r="H82" s="46">
        <f>Paca!D89-('dep04'!D89+'dep05'!D89+'dep06'!D89+'dep13'!D89+'dep83'!D89+'dep84'!D89)</f>
        <v>0</v>
      </c>
      <c r="I82" s="46">
        <f>Paca!E89-('dep04'!E89+'dep05'!E89+'dep06'!E89+'dep13'!E89+'dep83'!E89+'dep84'!E89)</f>
        <v>0</v>
      </c>
      <c r="J82" s="46">
        <f>Paca!F89-('dep04'!F89+'dep05'!F89+'dep06'!F89+'dep13'!F89+'dep83'!F89+'dep84'!F89)</f>
        <v>0</v>
      </c>
      <c r="K82" s="46">
        <f>Paca!G89-('dep04'!G89+'dep05'!G89+'dep06'!G89+'dep13'!G89+'dep83'!G89+'dep84'!G89)</f>
        <v>0</v>
      </c>
    </row>
    <row r="83" spans="5:11" x14ac:dyDescent="0.25">
      <c r="E83" s="8">
        <v>43678</v>
      </c>
      <c r="F83" s="46">
        <f>Paca!B90-('dep04'!B90+'dep05'!B90+'dep06'!B90+'dep13'!B90+'dep83'!B90+'dep84'!B90)</f>
        <v>0</v>
      </c>
      <c r="G83" s="46">
        <f>Paca!C90-('dep04'!C90+'dep05'!C90+'dep06'!C90+'dep13'!C90+'dep83'!C90+'dep84'!C90)</f>
        <v>0</v>
      </c>
      <c r="H83" s="46">
        <f>Paca!D90-('dep04'!D90+'dep05'!D90+'dep06'!D90+'dep13'!D90+'dep83'!D90+'dep84'!D90)</f>
        <v>0</v>
      </c>
      <c r="I83" s="46">
        <f>Paca!E90-('dep04'!E90+'dep05'!E90+'dep06'!E90+'dep13'!E90+'dep83'!E90+'dep84'!E90)</f>
        <v>0</v>
      </c>
      <c r="J83" s="46">
        <f>Paca!F90-('dep04'!F90+'dep05'!F90+'dep06'!F90+'dep13'!F90+'dep83'!F90+'dep84'!F90)</f>
        <v>0</v>
      </c>
      <c r="K83" s="46">
        <f>Paca!G90-('dep04'!G90+'dep05'!G90+'dep06'!G90+'dep13'!G90+'dep83'!G90+'dep84'!G90)</f>
        <v>0</v>
      </c>
    </row>
    <row r="84" spans="5:11" x14ac:dyDescent="0.25">
      <c r="E84" s="8">
        <v>43709</v>
      </c>
      <c r="F84" s="46">
        <f>Paca!B91-('dep04'!B91+'dep05'!B91+'dep06'!B91+'dep13'!B91+'dep83'!B91+'dep84'!B91)</f>
        <v>0</v>
      </c>
      <c r="G84" s="46">
        <f>Paca!C91-('dep04'!C91+'dep05'!C91+'dep06'!C91+'dep13'!C91+'dep83'!C91+'dep84'!C91)</f>
        <v>0</v>
      </c>
      <c r="H84" s="46">
        <f>Paca!D91-('dep04'!D91+'dep05'!D91+'dep06'!D91+'dep13'!D91+'dep83'!D91+'dep84'!D91)</f>
        <v>0</v>
      </c>
      <c r="I84" s="46">
        <f>Paca!E91-('dep04'!E91+'dep05'!E91+'dep06'!E91+'dep13'!E91+'dep83'!E91+'dep84'!E91)</f>
        <v>0</v>
      </c>
      <c r="J84" s="46">
        <f>Paca!F91-('dep04'!F91+'dep05'!F91+'dep06'!F91+'dep13'!F91+'dep83'!F91+'dep84'!F91)</f>
        <v>0</v>
      </c>
      <c r="K84" s="46">
        <f>Paca!G91-('dep04'!G91+'dep05'!G91+'dep06'!G91+'dep13'!G91+'dep83'!G91+'dep84'!G91)</f>
        <v>0</v>
      </c>
    </row>
    <row r="85" spans="5:11" x14ac:dyDescent="0.25">
      <c r="E85" s="8">
        <v>43739</v>
      </c>
      <c r="F85" s="46">
        <f>Paca!B92-('dep04'!B92+'dep05'!B92+'dep06'!B92+'dep13'!B92+'dep83'!B92+'dep84'!B92)</f>
        <v>0</v>
      </c>
      <c r="G85" s="46">
        <f>Paca!C92-('dep04'!C92+'dep05'!C92+'dep06'!C92+'dep13'!C92+'dep83'!C92+'dep84'!C92)</f>
        <v>0</v>
      </c>
      <c r="H85" s="46">
        <f>Paca!D92-('dep04'!D92+'dep05'!D92+'dep06'!D92+'dep13'!D92+'dep83'!D92+'dep84'!D92)</f>
        <v>0</v>
      </c>
      <c r="I85" s="46">
        <f>Paca!E92-('dep04'!E92+'dep05'!E92+'dep06'!E92+'dep13'!E92+'dep83'!E92+'dep84'!E92)</f>
        <v>0</v>
      </c>
      <c r="J85" s="46">
        <f>Paca!F92-('dep04'!F92+'dep05'!F92+'dep06'!F92+'dep13'!F92+'dep83'!F92+'dep84'!F92)</f>
        <v>0</v>
      </c>
      <c r="K85" s="46">
        <f>Paca!G92-('dep04'!G92+'dep05'!G92+'dep06'!G92+'dep13'!G92+'dep83'!G92+'dep84'!G92)</f>
        <v>0</v>
      </c>
    </row>
    <row r="86" spans="5:11" x14ac:dyDescent="0.25">
      <c r="E86" s="8">
        <v>43770</v>
      </c>
      <c r="F86" s="46">
        <f>Paca!B93-('dep04'!B93+'dep05'!B93+'dep06'!B93+'dep13'!B93+'dep83'!B93+'dep84'!B93)</f>
        <v>0</v>
      </c>
      <c r="G86" s="46">
        <f>Paca!C93-('dep04'!C93+'dep05'!C93+'dep06'!C93+'dep13'!C93+'dep83'!C93+'dep84'!C93)</f>
        <v>0</v>
      </c>
      <c r="H86" s="46">
        <f>Paca!D93-('dep04'!D93+'dep05'!D93+'dep06'!D93+'dep13'!D93+'dep83'!D93+'dep84'!D93)</f>
        <v>0</v>
      </c>
      <c r="I86" s="46">
        <f>Paca!E93-('dep04'!E93+'dep05'!E93+'dep06'!E93+'dep13'!E93+'dep83'!E93+'dep84'!E93)</f>
        <v>0</v>
      </c>
      <c r="J86" s="46">
        <f>Paca!F93-('dep04'!F93+'dep05'!F93+'dep06'!F93+'dep13'!F93+'dep83'!F93+'dep84'!F93)</f>
        <v>0</v>
      </c>
      <c r="K86" s="46">
        <f>Paca!G93-('dep04'!G93+'dep05'!G93+'dep06'!G93+'dep13'!G93+'dep83'!G93+'dep84'!G93)</f>
        <v>0</v>
      </c>
    </row>
    <row r="87" spans="5:11" x14ac:dyDescent="0.25">
      <c r="E87" s="8">
        <v>43800</v>
      </c>
      <c r="F87" s="46">
        <f>Paca!B94-('dep04'!B94+'dep05'!B94+'dep06'!B94+'dep13'!B94+'dep83'!B94+'dep84'!B94)</f>
        <v>0</v>
      </c>
      <c r="G87" s="46">
        <f>Paca!C94-('dep04'!C94+'dep05'!C94+'dep06'!C94+'dep13'!C94+'dep83'!C94+'dep84'!C94)</f>
        <v>0</v>
      </c>
      <c r="H87" s="46">
        <f>Paca!D94-('dep04'!D94+'dep05'!D94+'dep06'!D94+'dep13'!D94+'dep83'!D94+'dep84'!D94)</f>
        <v>0</v>
      </c>
      <c r="I87" s="46">
        <f>Paca!E94-('dep04'!E94+'dep05'!E94+'dep06'!E94+'dep13'!E94+'dep83'!E94+'dep84'!E94)</f>
        <v>0</v>
      </c>
      <c r="J87" s="46">
        <f>Paca!F94-('dep04'!F94+'dep05'!F94+'dep06'!F94+'dep13'!F94+'dep83'!F94+'dep84'!F94)</f>
        <v>0</v>
      </c>
      <c r="K87" s="46">
        <f>Paca!G94-('dep04'!G94+'dep05'!G94+'dep06'!G94+'dep13'!G94+'dep83'!G94+'dep84'!G94)</f>
        <v>0</v>
      </c>
    </row>
    <row r="88" spans="5:11" x14ac:dyDescent="0.25">
      <c r="E88" s="8">
        <v>43831</v>
      </c>
      <c r="F88" s="46">
        <f>Paca!B95-('dep04'!B95+'dep05'!B95+'dep06'!B95+'dep13'!B95+'dep83'!B95+'dep84'!B95)</f>
        <v>0</v>
      </c>
      <c r="G88" s="46">
        <f>Paca!C95-('dep04'!C95+'dep05'!C95+'dep06'!C95+'dep13'!C95+'dep83'!C95+'dep84'!C95)</f>
        <v>0</v>
      </c>
      <c r="H88" s="46">
        <f>Paca!D95-('dep04'!D95+'dep05'!D95+'dep06'!D95+'dep13'!D95+'dep83'!D95+'dep84'!D95)</f>
        <v>0</v>
      </c>
      <c r="I88" s="46">
        <f>Paca!E95-('dep04'!E95+'dep05'!E95+'dep06'!E95+'dep13'!E95+'dep83'!E95+'dep84'!E95)</f>
        <v>0</v>
      </c>
      <c r="J88" s="46">
        <f>Paca!F95-('dep04'!F95+'dep05'!F95+'dep06'!F95+'dep13'!F95+'dep83'!F95+'dep84'!F95)</f>
        <v>0</v>
      </c>
      <c r="K88" s="46">
        <f>Paca!G95-('dep04'!G95+'dep05'!G95+'dep06'!G95+'dep13'!G95+'dep83'!G95+'dep84'!G95)</f>
        <v>0</v>
      </c>
    </row>
    <row r="89" spans="5:11" x14ac:dyDescent="0.25">
      <c r="E89" s="8">
        <v>43862</v>
      </c>
      <c r="F89" s="46">
        <f>Paca!B96-('dep04'!B96+'dep05'!B96+'dep06'!B96+'dep13'!B96+'dep83'!B96+'dep84'!B96)</f>
        <v>0</v>
      </c>
      <c r="G89" s="46">
        <f>Paca!C96-('dep04'!C96+'dep05'!C96+'dep06'!C96+'dep13'!C96+'dep83'!C96+'dep84'!C96)</f>
        <v>0</v>
      </c>
      <c r="H89" s="46">
        <f>Paca!D96-('dep04'!D96+'dep05'!D96+'dep06'!D96+'dep13'!D96+'dep83'!D96+'dep84'!D96)</f>
        <v>0</v>
      </c>
      <c r="I89" s="46">
        <f>Paca!E96-('dep04'!E96+'dep05'!E96+'dep06'!E96+'dep13'!E96+'dep83'!E96+'dep84'!E96)</f>
        <v>0</v>
      </c>
      <c r="J89" s="46">
        <f>Paca!F96-('dep04'!F96+'dep05'!F96+'dep06'!F96+'dep13'!F96+'dep83'!F96+'dep84'!F96)</f>
        <v>0</v>
      </c>
      <c r="K89" s="46">
        <f>Paca!G96-('dep04'!G96+'dep05'!G96+'dep06'!G96+'dep13'!G96+'dep83'!G96+'dep84'!G96)</f>
        <v>0</v>
      </c>
    </row>
    <row r="90" spans="5:11" x14ac:dyDescent="0.25">
      <c r="E90" s="8">
        <v>43891</v>
      </c>
      <c r="F90" s="46">
        <f>Paca!B97-('dep04'!B97+'dep05'!B97+'dep06'!B97+'dep13'!B97+'dep83'!B97+'dep84'!B97)</f>
        <v>0</v>
      </c>
      <c r="G90" s="46">
        <f>Paca!C97-('dep04'!C97+'dep05'!C97+'dep06'!C97+'dep13'!C97+'dep83'!C97+'dep84'!C97)</f>
        <v>0</v>
      </c>
      <c r="H90" s="46">
        <f>Paca!D97-('dep04'!D97+'dep05'!D97+'dep06'!D97+'dep13'!D97+'dep83'!D97+'dep84'!D97)</f>
        <v>0</v>
      </c>
      <c r="I90" s="46">
        <f>Paca!E97-('dep04'!E97+'dep05'!E97+'dep06'!E97+'dep13'!E97+'dep83'!E97+'dep84'!E97)</f>
        <v>0</v>
      </c>
      <c r="J90" s="46">
        <f>Paca!F97-('dep04'!F97+'dep05'!F97+'dep06'!F97+'dep13'!F97+'dep83'!F97+'dep84'!F97)</f>
        <v>0</v>
      </c>
      <c r="K90" s="46">
        <f>Paca!G97-('dep04'!G97+'dep05'!G97+'dep06'!G97+'dep13'!G97+'dep83'!G97+'dep84'!G97)</f>
        <v>0</v>
      </c>
    </row>
    <row r="91" spans="5:11" x14ac:dyDescent="0.25">
      <c r="E91" s="8">
        <v>43922</v>
      </c>
      <c r="F91" s="46">
        <f>Paca!B98-('dep04'!B98+'dep05'!B98+'dep06'!B98+'dep13'!B98+'dep83'!B98+'dep84'!B98)</f>
        <v>0</v>
      </c>
      <c r="G91" s="46">
        <f>Paca!C98-('dep04'!C98+'dep05'!C98+'dep06'!C98+'dep13'!C98+'dep83'!C98+'dep84'!C98)</f>
        <v>0</v>
      </c>
      <c r="H91" s="46">
        <f>Paca!D98-('dep04'!D98+'dep05'!D98+'dep06'!D98+'dep13'!D98+'dep83'!D98+'dep84'!D98)</f>
        <v>0</v>
      </c>
      <c r="I91" s="46">
        <f>Paca!E98-('dep04'!E98+'dep05'!E98+'dep06'!E98+'dep13'!E98+'dep83'!E98+'dep84'!E98)</f>
        <v>0</v>
      </c>
      <c r="J91" s="46">
        <f>Paca!F98-('dep04'!F98+'dep05'!F98+'dep06'!F98+'dep13'!F98+'dep83'!F98+'dep84'!F98)</f>
        <v>0</v>
      </c>
      <c r="K91" s="46">
        <f>Paca!G98-('dep04'!G98+'dep05'!G98+'dep06'!G98+'dep13'!G98+'dep83'!G98+'dep84'!G98)</f>
        <v>0</v>
      </c>
    </row>
    <row r="92" spans="5:11" x14ac:dyDescent="0.25">
      <c r="E92" s="8">
        <v>43952</v>
      </c>
      <c r="F92" s="46">
        <f>Paca!B99-('dep04'!B99+'dep05'!B99+'dep06'!B99+'dep13'!B99+'dep83'!B99+'dep84'!B99)</f>
        <v>0</v>
      </c>
      <c r="G92" s="46">
        <f>Paca!C99-('dep04'!C99+'dep05'!C99+'dep06'!C99+'dep13'!C99+'dep83'!C99+'dep84'!C99)</f>
        <v>0</v>
      </c>
      <c r="H92" s="46">
        <f>Paca!D99-('dep04'!D99+'dep05'!D99+'dep06'!D99+'dep13'!D99+'dep83'!D99+'dep84'!D99)</f>
        <v>0</v>
      </c>
      <c r="I92" s="46">
        <f>Paca!E99-('dep04'!E99+'dep05'!E99+'dep06'!E99+'dep13'!E99+'dep83'!E99+'dep84'!E99)</f>
        <v>0</v>
      </c>
      <c r="J92" s="46">
        <f>Paca!F99-('dep04'!F99+'dep05'!F99+'dep06'!F99+'dep13'!F99+'dep83'!F99+'dep84'!F99)</f>
        <v>0</v>
      </c>
      <c r="K92" s="46">
        <f>Paca!G99-('dep04'!G99+'dep05'!G99+'dep06'!G99+'dep13'!G99+'dep83'!G99+'dep84'!G99)</f>
        <v>0</v>
      </c>
    </row>
    <row r="93" spans="5:11" x14ac:dyDescent="0.25">
      <c r="E93" s="8">
        <v>43983</v>
      </c>
      <c r="F93" s="46">
        <f>Paca!B100-('dep04'!B100+'dep05'!B100+'dep06'!B100+'dep13'!B100+'dep83'!B100+'dep84'!B100)</f>
        <v>0</v>
      </c>
      <c r="G93" s="46">
        <f>Paca!C100-('dep04'!C100+'dep05'!C100+'dep06'!C100+'dep13'!C100+'dep83'!C100+'dep84'!C100)</f>
        <v>0</v>
      </c>
      <c r="H93" s="46">
        <f>Paca!D100-('dep04'!D100+'dep05'!D100+'dep06'!D100+'dep13'!D100+'dep83'!D100+'dep84'!D100)</f>
        <v>0</v>
      </c>
      <c r="I93" s="46">
        <f>Paca!E100-('dep04'!E100+'dep05'!E100+'dep06'!E100+'dep13'!E100+'dep83'!E100+'dep84'!E100)</f>
        <v>0</v>
      </c>
      <c r="J93" s="46">
        <f>Paca!F100-('dep04'!F100+'dep05'!F100+'dep06'!F100+'dep13'!F100+'dep83'!F100+'dep84'!F100)</f>
        <v>0</v>
      </c>
      <c r="K93" s="46">
        <f>Paca!G100-('dep04'!G100+'dep05'!G100+'dep06'!G100+'dep13'!G100+'dep83'!G100+'dep84'!G100)</f>
        <v>0</v>
      </c>
    </row>
    <row r="94" spans="5:11" x14ac:dyDescent="0.25">
      <c r="E94" s="8">
        <v>44013</v>
      </c>
      <c r="F94" s="46">
        <f>Paca!B101-('dep04'!B101+'dep05'!B101+'dep06'!B101+'dep13'!B101+'dep83'!B101+'dep84'!B101)</f>
        <v>0</v>
      </c>
      <c r="G94" s="46">
        <f>Paca!C101-('dep04'!C101+'dep05'!C101+'dep06'!C101+'dep13'!C101+'dep83'!C101+'dep84'!C101)</f>
        <v>0</v>
      </c>
      <c r="H94" s="46">
        <f>Paca!D101-('dep04'!D101+'dep05'!D101+'dep06'!D101+'dep13'!D101+'dep83'!D101+'dep84'!D101)</f>
        <v>0</v>
      </c>
      <c r="I94" s="46">
        <f>Paca!E101-('dep04'!E101+'dep05'!E101+'dep06'!E101+'dep13'!E101+'dep83'!E101+'dep84'!E101)</f>
        <v>0</v>
      </c>
      <c r="J94" s="46">
        <f>Paca!F101-('dep04'!F101+'dep05'!F101+'dep06'!F101+'dep13'!F101+'dep83'!F101+'dep84'!F101)</f>
        <v>0</v>
      </c>
      <c r="K94" s="46">
        <f>Paca!G101-('dep04'!G101+'dep05'!G101+'dep06'!G101+'dep13'!G101+'dep83'!G101+'dep84'!G101)</f>
        <v>0</v>
      </c>
    </row>
    <row r="95" spans="5:11" x14ac:dyDescent="0.25">
      <c r="E95" s="8">
        <v>44044</v>
      </c>
      <c r="F95" s="46">
        <f>Paca!B102-('dep04'!B102+'dep05'!B102+'dep06'!B102+'dep13'!B102+'dep83'!B102+'dep84'!B102)</f>
        <v>0</v>
      </c>
      <c r="G95" s="46">
        <f>Paca!C102-('dep04'!C102+'dep05'!C102+'dep06'!C102+'dep13'!C102+'dep83'!C102+'dep84'!C102)</f>
        <v>0</v>
      </c>
      <c r="H95" s="46">
        <f>Paca!D102-('dep04'!D102+'dep05'!D102+'dep06'!D102+'dep13'!D102+'dep83'!D102+'dep84'!D102)</f>
        <v>0</v>
      </c>
      <c r="I95" s="46">
        <f>Paca!E102-('dep04'!E102+'dep05'!E102+'dep06'!E102+'dep13'!E102+'dep83'!E102+'dep84'!E102)</f>
        <v>0</v>
      </c>
      <c r="J95" s="46">
        <f>Paca!F102-('dep04'!F102+'dep05'!F102+'dep06'!F102+'dep13'!F102+'dep83'!F102+'dep84'!F102)</f>
        <v>0</v>
      </c>
      <c r="K95" s="46">
        <f>Paca!G102-('dep04'!G102+'dep05'!G102+'dep06'!G102+'dep13'!G102+'dep83'!G102+'dep84'!G102)</f>
        <v>0</v>
      </c>
    </row>
    <row r="96" spans="5:11" x14ac:dyDescent="0.25">
      <c r="E96" s="8">
        <v>44075</v>
      </c>
      <c r="F96" s="46">
        <f>Paca!B103-('dep04'!B103+'dep05'!B103+'dep06'!B103+'dep13'!B103+'dep83'!B103+'dep84'!B103)</f>
        <v>0</v>
      </c>
      <c r="G96" s="46">
        <f>Paca!C103-('dep04'!C103+'dep05'!C103+'dep06'!C103+'dep13'!C103+'dep83'!C103+'dep84'!C103)</f>
        <v>0</v>
      </c>
      <c r="H96" s="46">
        <f>Paca!D103-('dep04'!D103+'dep05'!D103+'dep06'!D103+'dep13'!D103+'dep83'!D103+'dep84'!D103)</f>
        <v>0</v>
      </c>
      <c r="I96" s="46">
        <f>Paca!E103-('dep04'!E103+'dep05'!E103+'dep06'!E103+'dep13'!E103+'dep83'!E103+'dep84'!E103)</f>
        <v>0</v>
      </c>
      <c r="J96" s="46">
        <f>Paca!F103-('dep04'!F103+'dep05'!F103+'dep06'!F103+'dep13'!F103+'dep83'!F103+'dep84'!F103)</f>
        <v>0</v>
      </c>
      <c r="K96" s="46">
        <f>Paca!G103-('dep04'!G103+'dep05'!G103+'dep06'!G103+'dep13'!G103+'dep83'!G103+'dep84'!G103)</f>
        <v>0</v>
      </c>
    </row>
    <row r="97" spans="5:11" x14ac:dyDescent="0.25">
      <c r="E97" s="8">
        <v>44105</v>
      </c>
      <c r="F97" s="46">
        <f>Paca!B104-('dep04'!B104+'dep05'!B104+'dep06'!B104+'dep13'!B104+'dep83'!B104+'dep84'!B104)</f>
        <v>0</v>
      </c>
      <c r="G97" s="46">
        <f>Paca!C104-('dep04'!C104+'dep05'!C104+'dep06'!C104+'dep13'!C104+'dep83'!C104+'dep84'!C104)</f>
        <v>0</v>
      </c>
      <c r="H97" s="46">
        <f>Paca!D104-('dep04'!D104+'dep05'!D104+'dep06'!D104+'dep13'!D104+'dep83'!D104+'dep84'!D104)</f>
        <v>0</v>
      </c>
      <c r="I97" s="46">
        <f>Paca!E104-('dep04'!E104+'dep05'!E104+'dep06'!E104+'dep13'!E104+'dep83'!E104+'dep84'!E104)</f>
        <v>0</v>
      </c>
      <c r="J97" s="46">
        <f>Paca!F104-('dep04'!F104+'dep05'!F104+'dep06'!F104+'dep13'!F104+'dep83'!F104+'dep84'!F104)</f>
        <v>0</v>
      </c>
      <c r="K97" s="46">
        <f>Paca!G104-('dep04'!G104+'dep05'!G104+'dep06'!G104+'dep13'!G104+'dep83'!G104+'dep84'!G104)</f>
        <v>0</v>
      </c>
    </row>
    <row r="98" spans="5:11" x14ac:dyDescent="0.25">
      <c r="E98" s="8">
        <v>44136</v>
      </c>
      <c r="F98" s="46">
        <f>Paca!B105-('dep04'!B105+'dep05'!B105+'dep06'!B105+'dep13'!B105+'dep83'!B105+'dep84'!B105)</f>
        <v>0</v>
      </c>
      <c r="G98" s="46">
        <f>Paca!C105-('dep04'!C105+'dep05'!C105+'dep06'!C105+'dep13'!C105+'dep83'!C105+'dep84'!C105)</f>
        <v>0</v>
      </c>
      <c r="H98" s="46">
        <f>Paca!D105-('dep04'!D105+'dep05'!D105+'dep06'!D105+'dep13'!D105+'dep83'!D105+'dep84'!D105)</f>
        <v>0</v>
      </c>
      <c r="I98" s="46">
        <f>Paca!E105-('dep04'!E105+'dep05'!E105+'dep06'!E105+'dep13'!E105+'dep83'!E105+'dep84'!E105)</f>
        <v>0</v>
      </c>
      <c r="J98" s="46">
        <f>Paca!F105-('dep04'!F105+'dep05'!F105+'dep06'!F105+'dep13'!F105+'dep83'!F105+'dep84'!F105)</f>
        <v>0</v>
      </c>
      <c r="K98" s="46">
        <f>Paca!G105-('dep04'!G105+'dep05'!G105+'dep06'!G105+'dep13'!G105+'dep83'!G105+'dep84'!G105)</f>
        <v>0</v>
      </c>
    </row>
    <row r="99" spans="5:11" x14ac:dyDescent="0.25">
      <c r="E99" s="8">
        <v>44166</v>
      </c>
      <c r="F99" s="46">
        <f>Paca!B106-('dep04'!B106+'dep05'!B106+'dep06'!B106+'dep13'!B106+'dep83'!B106+'dep84'!B106)</f>
        <v>0</v>
      </c>
      <c r="G99" s="46">
        <f>Paca!C106-('dep04'!C106+'dep05'!C106+'dep06'!C106+'dep13'!C106+'dep83'!C106+'dep84'!C106)</f>
        <v>0</v>
      </c>
      <c r="H99" s="46">
        <f>Paca!D106-('dep04'!D106+'dep05'!D106+'dep06'!D106+'dep13'!D106+'dep83'!D106+'dep84'!D106)</f>
        <v>0</v>
      </c>
      <c r="I99" s="46">
        <f>Paca!E106-('dep04'!E106+'dep05'!E106+'dep06'!E106+'dep13'!E106+'dep83'!E106+'dep84'!E106)</f>
        <v>0</v>
      </c>
      <c r="J99" s="46">
        <f>Paca!F106-('dep04'!F106+'dep05'!F106+'dep06'!F106+'dep13'!F106+'dep83'!F106+'dep84'!F106)</f>
        <v>0</v>
      </c>
      <c r="K99" s="46">
        <f>Paca!G106-('dep04'!G106+'dep05'!G106+'dep06'!G106+'dep13'!G106+'dep83'!G106+'dep84'!G106)</f>
        <v>0</v>
      </c>
    </row>
    <row r="100" spans="5:11" x14ac:dyDescent="0.25">
      <c r="E100" s="8">
        <v>44197</v>
      </c>
      <c r="F100" s="46">
        <f>Paca!B107-('dep04'!B107+'dep05'!B107+'dep06'!B107+'dep13'!B107+'dep83'!B107+'dep84'!B107)</f>
        <v>0</v>
      </c>
      <c r="G100" s="46">
        <f>Paca!C107-('dep04'!C107+'dep05'!C107+'dep06'!C107+'dep13'!C107+'dep83'!C107+'dep84'!C107)</f>
        <v>0</v>
      </c>
      <c r="H100" s="46">
        <f>Paca!D107-('dep04'!D107+'dep05'!D107+'dep06'!D107+'dep13'!D107+'dep83'!D107+'dep84'!D107)</f>
        <v>0</v>
      </c>
      <c r="I100" s="46">
        <f>Paca!E107-('dep04'!E107+'dep05'!E107+'dep06'!E107+'dep13'!E107+'dep83'!E107+'dep84'!E107)</f>
        <v>0</v>
      </c>
      <c r="J100" s="46">
        <f>Paca!F107-('dep04'!F107+'dep05'!F107+'dep06'!F107+'dep13'!F107+'dep83'!F107+'dep84'!F107)</f>
        <v>0</v>
      </c>
      <c r="K100" s="46">
        <f>Paca!G107-('dep04'!G107+'dep05'!G107+'dep06'!G107+'dep13'!G107+'dep83'!G107+'dep84'!G107)</f>
        <v>0</v>
      </c>
    </row>
    <row r="101" spans="5:11" x14ac:dyDescent="0.25">
      <c r="E101" s="8">
        <v>44228</v>
      </c>
      <c r="F101" s="46">
        <f>Paca!B108-('dep04'!B108+'dep05'!B108+'dep06'!B108+'dep13'!B108+'dep83'!B108+'dep84'!B108)</f>
        <v>0</v>
      </c>
      <c r="G101" s="46">
        <f>Paca!C108-('dep04'!C108+'dep05'!C108+'dep06'!C108+'dep13'!C108+'dep83'!C108+'dep84'!C108)</f>
        <v>0</v>
      </c>
      <c r="H101" s="46">
        <f>Paca!D108-('dep04'!D108+'dep05'!D108+'dep06'!D108+'dep13'!D108+'dep83'!D108+'dep84'!D108)</f>
        <v>0</v>
      </c>
      <c r="I101" s="46">
        <f>Paca!E108-('dep04'!E108+'dep05'!E108+'dep06'!E108+'dep13'!E108+'dep83'!E108+'dep84'!E108)</f>
        <v>0</v>
      </c>
      <c r="J101" s="46">
        <f>Paca!F108-('dep04'!F108+'dep05'!F108+'dep06'!F108+'dep13'!F108+'dep83'!F108+'dep84'!F108)</f>
        <v>0</v>
      </c>
      <c r="K101" s="46">
        <f>Paca!G108-('dep04'!G108+'dep05'!G108+'dep06'!G108+'dep13'!G108+'dep83'!G108+'dep84'!G108)</f>
        <v>0</v>
      </c>
    </row>
    <row r="102" spans="5:11" x14ac:dyDescent="0.25">
      <c r="E102" s="8">
        <v>44256</v>
      </c>
      <c r="F102" s="46">
        <f>Paca!B109-('dep04'!B109+'dep05'!B109+'dep06'!B109+'dep13'!B109+'dep83'!B109+'dep84'!B109)</f>
        <v>0</v>
      </c>
      <c r="G102" s="46">
        <f>Paca!C109-('dep04'!C109+'dep05'!C109+'dep06'!C109+'dep13'!C109+'dep83'!C109+'dep84'!C109)</f>
        <v>0</v>
      </c>
      <c r="H102" s="46">
        <f>Paca!D109-('dep04'!D109+'dep05'!D109+'dep06'!D109+'dep13'!D109+'dep83'!D109+'dep84'!D109)</f>
        <v>0</v>
      </c>
      <c r="I102" s="46">
        <f>Paca!E109-('dep04'!E109+'dep05'!E109+'dep06'!E109+'dep13'!E109+'dep83'!E109+'dep84'!E109)</f>
        <v>0</v>
      </c>
      <c r="J102" s="46">
        <f>Paca!F109-('dep04'!F109+'dep05'!F109+'dep06'!F109+'dep13'!F109+'dep83'!F109+'dep84'!F109)</f>
        <v>0</v>
      </c>
      <c r="K102" s="46">
        <f>Paca!G109-('dep04'!G109+'dep05'!G109+'dep06'!G109+'dep13'!G109+'dep83'!G109+'dep84'!G109)</f>
        <v>0</v>
      </c>
    </row>
    <row r="103" spans="5:11" x14ac:dyDescent="0.25">
      <c r="E103" s="8">
        <v>44287</v>
      </c>
      <c r="F103" s="46">
        <f>Paca!B110-('dep04'!B110+'dep05'!B110+'dep06'!B110+'dep13'!B110+'dep83'!B110+'dep84'!B110)</f>
        <v>0</v>
      </c>
      <c r="G103" s="46">
        <f>Paca!C110-('dep04'!C110+'dep05'!C110+'dep06'!C110+'dep13'!C110+'dep83'!C110+'dep84'!C110)</f>
        <v>0</v>
      </c>
      <c r="H103" s="46">
        <f>Paca!D110-('dep04'!D110+'dep05'!D110+'dep06'!D110+'dep13'!D110+'dep83'!D110+'dep84'!D110)</f>
        <v>0</v>
      </c>
      <c r="I103" s="46">
        <f>Paca!E110-('dep04'!E110+'dep05'!E110+'dep06'!E110+'dep13'!E110+'dep83'!E110+'dep84'!E110)</f>
        <v>0</v>
      </c>
      <c r="J103" s="46">
        <f>Paca!F110-('dep04'!F110+'dep05'!F110+'dep06'!F110+'dep13'!F110+'dep83'!F110+'dep84'!F110)</f>
        <v>0</v>
      </c>
      <c r="K103" s="46">
        <f>Paca!G110-('dep04'!G110+'dep05'!G110+'dep06'!G110+'dep13'!G110+'dep83'!G110+'dep84'!G110)</f>
        <v>0</v>
      </c>
    </row>
    <row r="104" spans="5:11" x14ac:dyDescent="0.25">
      <c r="E104" s="8">
        <v>44317</v>
      </c>
      <c r="F104" s="46">
        <f>Paca!B111-('dep04'!B111+'dep05'!B111+'dep06'!B111+'dep13'!B111+'dep83'!B111+'dep84'!B111)</f>
        <v>0</v>
      </c>
      <c r="G104" s="46">
        <f>Paca!C111-('dep04'!C111+'dep05'!C111+'dep06'!C111+'dep13'!C111+'dep83'!C111+'dep84'!C111)</f>
        <v>0</v>
      </c>
      <c r="H104" s="46">
        <f>Paca!D111-('dep04'!D111+'dep05'!D111+'dep06'!D111+'dep13'!D111+'dep83'!D111+'dep84'!D111)</f>
        <v>0</v>
      </c>
      <c r="I104" s="46">
        <f>Paca!E111-('dep04'!E111+'dep05'!E111+'dep06'!E111+'dep13'!E111+'dep83'!E111+'dep84'!E111)</f>
        <v>0</v>
      </c>
      <c r="J104" s="46">
        <f>Paca!F111-('dep04'!F111+'dep05'!F111+'dep06'!F111+'dep13'!F111+'dep83'!F111+'dep84'!F111)</f>
        <v>0</v>
      </c>
      <c r="K104" s="46">
        <f>Paca!G111-('dep04'!G111+'dep05'!G111+'dep06'!G111+'dep13'!G111+'dep83'!G111+'dep84'!G111)</f>
        <v>0</v>
      </c>
    </row>
    <row r="105" spans="5:11" x14ac:dyDescent="0.25">
      <c r="E105" s="8">
        <v>44348</v>
      </c>
      <c r="F105" s="46">
        <f>Paca!B112-('dep04'!B112+'dep05'!B112+'dep06'!B112+'dep13'!B112+'dep83'!B112+'dep84'!B112)</f>
        <v>0</v>
      </c>
      <c r="G105" s="46">
        <f>Paca!C112-('dep04'!C112+'dep05'!C112+'dep06'!C112+'dep13'!C112+'dep83'!C112+'dep84'!C112)</f>
        <v>0</v>
      </c>
      <c r="H105" s="46">
        <f>Paca!D112-('dep04'!D112+'dep05'!D112+'dep06'!D112+'dep13'!D112+'dep83'!D112+'dep84'!D112)</f>
        <v>0</v>
      </c>
      <c r="I105" s="46">
        <f>Paca!E112-('dep04'!E112+'dep05'!E112+'dep06'!E112+'dep13'!E112+'dep83'!E112+'dep84'!E112)</f>
        <v>0</v>
      </c>
      <c r="J105" s="46">
        <f>Paca!F112-('dep04'!F112+'dep05'!F112+'dep06'!F112+'dep13'!F112+'dep83'!F112+'dep84'!F112)</f>
        <v>0</v>
      </c>
      <c r="K105" s="46">
        <f>Paca!G112-('dep04'!G112+'dep05'!G112+'dep06'!G112+'dep13'!G112+'dep83'!G112+'dep84'!G112)</f>
        <v>0</v>
      </c>
    </row>
    <row r="106" spans="5:11" x14ac:dyDescent="0.25">
      <c r="E106" s="8">
        <v>44378</v>
      </c>
      <c r="F106" s="46">
        <f>Paca!B113-('dep04'!B113+'dep05'!B113+'dep06'!B113+'dep13'!B113+'dep83'!B113+'dep84'!B113)</f>
        <v>0</v>
      </c>
      <c r="G106" s="46">
        <f>Paca!C113-('dep04'!C113+'dep05'!C113+'dep06'!C113+'dep13'!C113+'dep83'!C113+'dep84'!C113)</f>
        <v>0</v>
      </c>
      <c r="H106" s="46">
        <f>Paca!D113-('dep04'!D113+'dep05'!D113+'dep06'!D113+'dep13'!D113+'dep83'!D113+'dep84'!D113)</f>
        <v>0</v>
      </c>
      <c r="I106" s="46">
        <f>Paca!E113-('dep04'!E113+'dep05'!E113+'dep06'!E113+'dep13'!E113+'dep83'!E113+'dep84'!E113)</f>
        <v>0</v>
      </c>
      <c r="J106" s="46">
        <f>Paca!F113-('dep04'!F113+'dep05'!F113+'dep06'!F113+'dep13'!F113+'dep83'!F113+'dep84'!F113)</f>
        <v>0</v>
      </c>
      <c r="K106" s="46">
        <f>Paca!G113-('dep04'!G113+'dep05'!G113+'dep06'!G113+'dep13'!G113+'dep83'!G113+'dep84'!G113)</f>
        <v>0</v>
      </c>
    </row>
    <row r="107" spans="5:11" x14ac:dyDescent="0.25">
      <c r="E107" s="8">
        <v>44409</v>
      </c>
      <c r="F107" s="46">
        <f>Paca!B114-('dep04'!B114+'dep05'!B114+'dep06'!B114+'dep13'!B114+'dep83'!B114+'dep84'!B114)</f>
        <v>0</v>
      </c>
      <c r="G107" s="46">
        <f>Paca!C114-('dep04'!C114+'dep05'!C114+'dep06'!C114+'dep13'!C114+'dep83'!C114+'dep84'!C114)</f>
        <v>0</v>
      </c>
      <c r="H107" s="46">
        <f>Paca!D114-('dep04'!D114+'dep05'!D114+'dep06'!D114+'dep13'!D114+'dep83'!D114+'dep84'!D114)</f>
        <v>0</v>
      </c>
      <c r="I107" s="46">
        <f>Paca!E114-('dep04'!E114+'dep05'!E114+'dep06'!E114+'dep13'!E114+'dep83'!E114+'dep84'!E114)</f>
        <v>0</v>
      </c>
      <c r="J107" s="46">
        <f>Paca!F114-('dep04'!F114+'dep05'!F114+'dep06'!F114+'dep13'!F114+'dep83'!F114+'dep84'!F114)</f>
        <v>0</v>
      </c>
      <c r="K107" s="46">
        <f>Paca!G114-('dep04'!G114+'dep05'!G114+'dep06'!G114+'dep13'!G114+'dep83'!G114+'dep84'!G114)</f>
        <v>0</v>
      </c>
    </row>
    <row r="108" spans="5:11" x14ac:dyDescent="0.25">
      <c r="E108" s="8">
        <v>44440</v>
      </c>
      <c r="F108" s="46">
        <f>Paca!B115-('dep04'!B115+'dep05'!B115+'dep06'!B115+'dep13'!B115+'dep83'!B115+'dep84'!B115)</f>
        <v>0</v>
      </c>
      <c r="G108" s="46">
        <f>Paca!C115-('dep04'!C115+'dep05'!C115+'dep06'!C115+'dep13'!C115+'dep83'!C115+'dep84'!C115)</f>
        <v>0</v>
      </c>
      <c r="H108" s="46">
        <f>Paca!D115-('dep04'!D115+'dep05'!D115+'dep06'!D115+'dep13'!D115+'dep83'!D115+'dep84'!D115)</f>
        <v>0</v>
      </c>
      <c r="I108" s="46">
        <f>Paca!E115-('dep04'!E115+'dep05'!E115+'dep06'!E115+'dep13'!E115+'dep83'!E115+'dep84'!E115)</f>
        <v>0</v>
      </c>
      <c r="J108" s="46">
        <f>Paca!F115-('dep04'!F115+'dep05'!F115+'dep06'!F115+'dep13'!F115+'dep83'!F115+'dep84'!F115)</f>
        <v>0</v>
      </c>
      <c r="K108" s="46">
        <f>Paca!G115-('dep04'!G115+'dep05'!G115+'dep06'!G115+'dep13'!G115+'dep83'!G115+'dep84'!G115)</f>
        <v>0</v>
      </c>
    </row>
    <row r="109" spans="5:11" x14ac:dyDescent="0.25">
      <c r="E109" s="8">
        <v>44470</v>
      </c>
      <c r="F109" s="46">
        <f>Paca!B116-('dep04'!B116+'dep05'!B116+'dep06'!B116+'dep13'!B116+'dep83'!B116+'dep84'!B116)</f>
        <v>0</v>
      </c>
      <c r="G109" s="46">
        <f>Paca!C116-('dep04'!C116+'dep05'!C116+'dep06'!C116+'dep13'!C116+'dep83'!C116+'dep84'!C116)</f>
        <v>0</v>
      </c>
      <c r="H109" s="46">
        <f>Paca!D116-('dep04'!D116+'dep05'!D116+'dep06'!D116+'dep13'!D116+'dep83'!D116+'dep84'!D116)</f>
        <v>0</v>
      </c>
      <c r="I109" s="46">
        <f>Paca!E116-('dep04'!E116+'dep05'!E116+'dep06'!E116+'dep13'!E116+'dep83'!E116+'dep84'!E116)</f>
        <v>0</v>
      </c>
      <c r="J109" s="46">
        <f>Paca!F116-('dep04'!F116+'dep05'!F116+'dep06'!F116+'dep13'!F116+'dep83'!F116+'dep84'!F116)</f>
        <v>0</v>
      </c>
      <c r="K109" s="46">
        <f>Paca!G116-('dep04'!G116+'dep05'!G116+'dep06'!G116+'dep13'!G116+'dep83'!G116+'dep84'!G116)</f>
        <v>0</v>
      </c>
    </row>
    <row r="110" spans="5:11" x14ac:dyDescent="0.25">
      <c r="E110" s="8">
        <v>44501</v>
      </c>
      <c r="F110" s="46">
        <f>Paca!B117-('dep04'!B117+'dep05'!B117+'dep06'!B117+'dep13'!B117+'dep83'!B117+'dep84'!B117)</f>
        <v>0</v>
      </c>
      <c r="G110" s="46">
        <f>Paca!C117-('dep04'!C117+'dep05'!C117+'dep06'!C117+'dep13'!C117+'dep83'!C117+'dep84'!C117)</f>
        <v>0</v>
      </c>
      <c r="H110" s="46">
        <f>Paca!D117-('dep04'!D117+'dep05'!D117+'dep06'!D117+'dep13'!D117+'dep83'!D117+'dep84'!D117)</f>
        <v>0</v>
      </c>
      <c r="I110" s="46">
        <f>Paca!E117-('dep04'!E117+'dep05'!E117+'dep06'!E117+'dep13'!E117+'dep83'!E117+'dep84'!E117)</f>
        <v>0</v>
      </c>
      <c r="J110" s="46">
        <f>Paca!F117-('dep04'!F117+'dep05'!F117+'dep06'!F117+'dep13'!F117+'dep83'!F117+'dep84'!F117)</f>
        <v>0</v>
      </c>
      <c r="K110" s="46">
        <f>Paca!G117-('dep04'!G117+'dep05'!G117+'dep06'!G117+'dep13'!G117+'dep83'!G117+'dep84'!G117)</f>
        <v>0</v>
      </c>
    </row>
    <row r="111" spans="5:11" x14ac:dyDescent="0.25">
      <c r="E111" s="8">
        <v>44531</v>
      </c>
      <c r="F111" s="46">
        <f>Paca!B118-('dep04'!B118+'dep05'!B118+'dep06'!B118+'dep13'!B118+'dep83'!B118+'dep84'!B118)</f>
        <v>0</v>
      </c>
      <c r="G111" s="46">
        <f>Paca!C118-('dep04'!C118+'dep05'!C118+'dep06'!C118+'dep13'!C118+'dep83'!C118+'dep84'!C118)</f>
        <v>0</v>
      </c>
      <c r="H111" s="46">
        <f>Paca!D118-('dep04'!D118+'dep05'!D118+'dep06'!D118+'dep13'!D118+'dep83'!D118+'dep84'!D118)</f>
        <v>0</v>
      </c>
      <c r="I111" s="46">
        <f>Paca!E118-('dep04'!E118+'dep05'!E118+'dep06'!E118+'dep13'!E118+'dep83'!E118+'dep84'!E118)</f>
        <v>0</v>
      </c>
      <c r="J111" s="46">
        <f>Paca!F118-('dep04'!F118+'dep05'!F118+'dep06'!F118+'dep13'!F118+'dep83'!F118+'dep84'!F118)</f>
        <v>0</v>
      </c>
      <c r="K111" s="46">
        <f>Paca!G118-('dep04'!G118+'dep05'!G118+'dep06'!G118+'dep13'!G118+'dep83'!G118+'dep84'!G118)</f>
        <v>0</v>
      </c>
    </row>
    <row r="112" spans="5:11" x14ac:dyDescent="0.25">
      <c r="E112" s="8">
        <v>44562</v>
      </c>
      <c r="F112" s="46">
        <f>Paca!B119-('dep04'!B119+'dep05'!B119+'dep06'!B119+'dep13'!B119+'dep83'!B119+'dep84'!B119)</f>
        <v>0</v>
      </c>
      <c r="G112" s="46">
        <f>Paca!C119-('dep04'!C119+'dep05'!C119+'dep06'!C119+'dep13'!C119+'dep83'!C119+'dep84'!C119)</f>
        <v>0</v>
      </c>
      <c r="H112" s="46">
        <f>Paca!D119-('dep04'!D119+'dep05'!D119+'dep06'!D119+'dep13'!D119+'dep83'!D119+'dep84'!D119)</f>
        <v>0</v>
      </c>
      <c r="I112" s="46">
        <f>Paca!E119-('dep04'!E119+'dep05'!E119+'dep06'!E119+'dep13'!E119+'dep83'!E119+'dep84'!E119)</f>
        <v>0</v>
      </c>
      <c r="J112" s="46">
        <f>Paca!F119-('dep04'!F119+'dep05'!F119+'dep06'!F119+'dep13'!F119+'dep83'!F119+'dep84'!F119)</f>
        <v>0</v>
      </c>
      <c r="K112" s="46">
        <f>Paca!G119-('dep04'!G119+'dep05'!G119+'dep06'!G119+'dep13'!G119+'dep83'!G119+'dep84'!G119)</f>
        <v>0</v>
      </c>
    </row>
    <row r="113" spans="5:11" x14ac:dyDescent="0.25">
      <c r="E113" s="8">
        <v>44593</v>
      </c>
      <c r="F113" s="46">
        <f>Paca!B120-('dep04'!B120+'dep05'!B120+'dep06'!B120+'dep13'!B120+'dep83'!B120+'dep84'!B120)</f>
        <v>0</v>
      </c>
      <c r="G113" s="46">
        <f>Paca!C120-('dep04'!C120+'dep05'!C120+'dep06'!C120+'dep13'!C120+'dep83'!C120+'dep84'!C120)</f>
        <v>0</v>
      </c>
      <c r="H113" s="46">
        <f>Paca!D120-('dep04'!D120+'dep05'!D120+'dep06'!D120+'dep13'!D120+'dep83'!D120+'dep84'!D120)</f>
        <v>0</v>
      </c>
      <c r="I113" s="46">
        <f>Paca!E120-('dep04'!E120+'dep05'!E120+'dep06'!E120+'dep13'!E120+'dep83'!E120+'dep84'!E120)</f>
        <v>0</v>
      </c>
      <c r="J113" s="46">
        <f>Paca!F120-('dep04'!F120+'dep05'!F120+'dep06'!F120+'dep13'!F120+'dep83'!F120+'dep84'!F120)</f>
        <v>0</v>
      </c>
      <c r="K113" s="46">
        <f>Paca!G120-('dep04'!G120+'dep05'!G120+'dep06'!G120+'dep13'!G120+'dep83'!G120+'dep84'!G120)</f>
        <v>0</v>
      </c>
    </row>
    <row r="114" spans="5:11" x14ac:dyDescent="0.25">
      <c r="E114" s="8">
        <v>44621</v>
      </c>
      <c r="F114" s="46">
        <f>Paca!B121-('dep04'!B121+'dep05'!B121+'dep06'!B121+'dep13'!B121+'dep83'!B121+'dep84'!B121)</f>
        <v>0</v>
      </c>
      <c r="G114" s="46">
        <f>Paca!C121-('dep04'!C121+'dep05'!C121+'dep06'!C121+'dep13'!C121+'dep83'!C121+'dep84'!C121)</f>
        <v>0</v>
      </c>
      <c r="H114" s="46">
        <f>Paca!D121-('dep04'!D121+'dep05'!D121+'dep06'!D121+'dep13'!D121+'dep83'!D121+'dep84'!D121)</f>
        <v>0</v>
      </c>
      <c r="I114" s="46">
        <f>Paca!E121-('dep04'!E121+'dep05'!E121+'dep06'!E121+'dep13'!E121+'dep83'!E121+'dep84'!E121)</f>
        <v>0</v>
      </c>
      <c r="J114" s="46">
        <f>Paca!F121-('dep04'!F121+'dep05'!F121+'dep06'!F121+'dep13'!F121+'dep83'!F121+'dep84'!F121)</f>
        <v>0</v>
      </c>
      <c r="K114" s="46">
        <f>Paca!G121-('dep04'!G121+'dep05'!G121+'dep06'!G121+'dep13'!G121+'dep83'!G121+'dep84'!G121)</f>
        <v>0</v>
      </c>
    </row>
    <row r="115" spans="5:11" x14ac:dyDescent="0.25">
      <c r="E115" s="8">
        <v>44652</v>
      </c>
      <c r="F115" s="46">
        <f>Paca!B122-('dep04'!B122+'dep05'!B122+'dep06'!B122+'dep13'!B122+'dep83'!B122+'dep84'!B122)</f>
        <v>0</v>
      </c>
      <c r="G115" s="46">
        <f>Paca!C122-('dep04'!C122+'dep05'!C122+'dep06'!C122+'dep13'!C122+'dep83'!C122+'dep84'!C122)</f>
        <v>0</v>
      </c>
      <c r="H115" s="46">
        <f>Paca!D122-('dep04'!D122+'dep05'!D122+'dep06'!D122+'dep13'!D122+'dep83'!D122+'dep84'!D122)</f>
        <v>0</v>
      </c>
      <c r="I115" s="46">
        <f>Paca!E122-('dep04'!E122+'dep05'!E122+'dep06'!E122+'dep13'!E122+'dep83'!E122+'dep84'!E122)</f>
        <v>0</v>
      </c>
      <c r="J115" s="46">
        <f>Paca!F122-('dep04'!F122+'dep05'!F122+'dep06'!F122+'dep13'!F122+'dep83'!F122+'dep84'!F122)</f>
        <v>0</v>
      </c>
      <c r="K115" s="46">
        <f>Paca!G122-('dep04'!G122+'dep05'!G122+'dep06'!G122+'dep13'!G122+'dep83'!G122+'dep84'!G122)</f>
        <v>0</v>
      </c>
    </row>
    <row r="116" spans="5:11" x14ac:dyDescent="0.25">
      <c r="E116" s="8">
        <v>44682</v>
      </c>
      <c r="F116" s="46">
        <f>Paca!B123-('dep04'!B123+'dep05'!B123+'dep06'!B123+'dep13'!B123+'dep83'!B123+'dep84'!B123)</f>
        <v>0</v>
      </c>
      <c r="G116" s="46">
        <f>Paca!C123-('dep04'!C123+'dep05'!C123+'dep06'!C123+'dep13'!C123+'dep83'!C123+'dep84'!C123)</f>
        <v>0</v>
      </c>
      <c r="H116" s="46">
        <f>Paca!D123-('dep04'!D123+'dep05'!D123+'dep06'!D123+'dep13'!D123+'dep83'!D123+'dep84'!D123)</f>
        <v>0</v>
      </c>
      <c r="I116" s="46">
        <f>Paca!E123-('dep04'!E123+'dep05'!E123+'dep06'!E123+'dep13'!E123+'dep83'!E123+'dep84'!E123)</f>
        <v>0</v>
      </c>
      <c r="J116" s="46">
        <f>Paca!F123-('dep04'!F123+'dep05'!F123+'dep06'!F123+'dep13'!F123+'dep83'!F123+'dep84'!F123)</f>
        <v>0</v>
      </c>
      <c r="K116" s="46">
        <f>Paca!G123-('dep04'!G123+'dep05'!G123+'dep06'!G123+'dep13'!G123+'dep83'!G123+'dep84'!G123)</f>
        <v>0</v>
      </c>
    </row>
    <row r="117" spans="5:11" x14ac:dyDescent="0.25">
      <c r="E117" s="8">
        <v>44713</v>
      </c>
      <c r="F117" s="46">
        <f>Paca!B124-('dep04'!B124+'dep05'!B124+'dep06'!B124+'dep13'!B124+'dep83'!B124+'dep84'!B124)</f>
        <v>0</v>
      </c>
      <c r="G117" s="46">
        <f>Paca!C124-('dep04'!C124+'dep05'!C124+'dep06'!C124+'dep13'!C124+'dep83'!C124+'dep84'!C124)</f>
        <v>0</v>
      </c>
      <c r="H117" s="46">
        <f>Paca!D124-('dep04'!D124+'dep05'!D124+'dep06'!D124+'dep13'!D124+'dep83'!D124+'dep84'!D124)</f>
        <v>0</v>
      </c>
      <c r="I117" s="46">
        <f>Paca!E124-('dep04'!E124+'dep05'!E124+'dep06'!E124+'dep13'!E124+'dep83'!E124+'dep84'!E124)</f>
        <v>0</v>
      </c>
      <c r="J117" s="46">
        <f>Paca!F124-('dep04'!F124+'dep05'!F124+'dep06'!F124+'dep13'!F124+'dep83'!F124+'dep84'!F124)</f>
        <v>0</v>
      </c>
      <c r="K117" s="46">
        <f>Paca!G124-('dep04'!G124+'dep05'!G124+'dep06'!G124+'dep13'!G124+'dep83'!G124+'dep84'!G124)</f>
        <v>0</v>
      </c>
    </row>
    <row r="118" spans="5:11" x14ac:dyDescent="0.25">
      <c r="E118" s="8">
        <v>44743</v>
      </c>
      <c r="F118" s="46">
        <f>Paca!B125-('dep04'!B125+'dep05'!B125+'dep06'!B125+'dep13'!B125+'dep83'!B125+'dep84'!B125)</f>
        <v>0</v>
      </c>
      <c r="G118" s="46">
        <f>Paca!C125-('dep04'!C125+'dep05'!C125+'dep06'!C125+'dep13'!C125+'dep83'!C125+'dep84'!C125)</f>
        <v>0</v>
      </c>
      <c r="H118" s="46">
        <f>Paca!D125-('dep04'!D125+'dep05'!D125+'dep06'!D125+'dep13'!D125+'dep83'!D125+'dep84'!D125)</f>
        <v>0</v>
      </c>
      <c r="I118" s="46">
        <f>Paca!E125-('dep04'!E125+'dep05'!E125+'dep06'!E125+'dep13'!E125+'dep83'!E125+'dep84'!E125)</f>
        <v>0</v>
      </c>
      <c r="J118" s="46">
        <f>Paca!F125-('dep04'!F125+'dep05'!F125+'dep06'!F125+'dep13'!F125+'dep83'!F125+'dep84'!F125)</f>
        <v>0</v>
      </c>
      <c r="K118" s="46">
        <f>Paca!G125-('dep04'!G125+'dep05'!G125+'dep06'!G125+'dep13'!G125+'dep83'!G125+'dep84'!G125)</f>
        <v>0</v>
      </c>
    </row>
    <row r="119" spans="5:11" x14ac:dyDescent="0.25">
      <c r="E119" s="8">
        <v>44774</v>
      </c>
      <c r="F119" s="46">
        <f>Paca!B126-('dep04'!B126+'dep05'!B126+'dep06'!B126+'dep13'!B126+'dep83'!B126+'dep84'!B126)</f>
        <v>0</v>
      </c>
      <c r="G119" s="46">
        <f>Paca!C126-('dep04'!C126+'dep05'!C126+'dep06'!C126+'dep13'!C126+'dep83'!C126+'dep84'!C126)</f>
        <v>0</v>
      </c>
      <c r="H119" s="46">
        <f>Paca!D126-('dep04'!D126+'dep05'!D126+'dep06'!D126+'dep13'!D126+'dep83'!D126+'dep84'!D126)</f>
        <v>0</v>
      </c>
      <c r="I119" s="46">
        <f>Paca!E126-('dep04'!E126+'dep05'!E126+'dep06'!E126+'dep13'!E126+'dep83'!E126+'dep84'!E126)</f>
        <v>0</v>
      </c>
      <c r="J119" s="46">
        <f>Paca!F126-('dep04'!F126+'dep05'!F126+'dep06'!F126+'dep13'!F126+'dep83'!F126+'dep84'!F126)</f>
        <v>0</v>
      </c>
      <c r="K119" s="46">
        <f>Paca!G126-('dep04'!G126+'dep05'!G126+'dep06'!G126+'dep13'!G126+'dep83'!G126+'dep84'!G126)</f>
        <v>0</v>
      </c>
    </row>
    <row r="120" spans="5:11" x14ac:dyDescent="0.25">
      <c r="E120" s="8">
        <v>44805</v>
      </c>
      <c r="F120" s="46">
        <f>Paca!B127-('dep04'!B127+'dep05'!B127+'dep06'!B127+'dep13'!B127+'dep83'!B127+'dep84'!B127)</f>
        <v>0</v>
      </c>
      <c r="G120" s="46">
        <f>Paca!C127-('dep04'!C127+'dep05'!C127+'dep06'!C127+'dep13'!C127+'dep83'!C127+'dep84'!C127)</f>
        <v>0</v>
      </c>
      <c r="H120" s="46">
        <f>Paca!D127-('dep04'!D127+'dep05'!D127+'dep06'!D127+'dep13'!D127+'dep83'!D127+'dep84'!D127)</f>
        <v>0</v>
      </c>
      <c r="I120" s="46">
        <f>Paca!E127-('dep04'!E127+'dep05'!E127+'dep06'!E127+'dep13'!E127+'dep83'!E127+'dep84'!E127)</f>
        <v>0</v>
      </c>
      <c r="J120" s="46">
        <f>Paca!F127-('dep04'!F127+'dep05'!F127+'dep06'!F127+'dep13'!F127+'dep83'!F127+'dep84'!F127)</f>
        <v>0</v>
      </c>
      <c r="K120" s="46">
        <f>Paca!G127-('dep04'!G127+'dep05'!G127+'dep06'!G127+'dep13'!G127+'dep83'!G127+'dep84'!G127)</f>
        <v>0</v>
      </c>
    </row>
    <row r="121" spans="5:11" x14ac:dyDescent="0.25">
      <c r="E121" s="8">
        <v>44835</v>
      </c>
      <c r="F121" s="46">
        <f>Paca!B128-('dep04'!B128+'dep05'!B128+'dep06'!B128+'dep13'!B128+'dep83'!B128+'dep84'!B128)</f>
        <v>0</v>
      </c>
      <c r="G121" s="46">
        <f>Paca!C128-('dep04'!C128+'dep05'!C128+'dep06'!C128+'dep13'!C128+'dep83'!C128+'dep84'!C128)</f>
        <v>0</v>
      </c>
      <c r="H121" s="46">
        <f>Paca!D128-('dep04'!D128+'dep05'!D128+'dep06'!D128+'dep13'!D128+'dep83'!D128+'dep84'!D128)</f>
        <v>0</v>
      </c>
      <c r="I121" s="46">
        <f>Paca!E128-('dep04'!E128+'dep05'!E128+'dep06'!E128+'dep13'!E128+'dep83'!E128+'dep84'!E128)</f>
        <v>0</v>
      </c>
      <c r="J121" s="46">
        <f>Paca!F128-('dep04'!F128+'dep05'!F128+'dep06'!F128+'dep13'!F128+'dep83'!F128+'dep84'!F128)</f>
        <v>0</v>
      </c>
      <c r="K121" s="46">
        <f>Paca!G128-('dep04'!G128+'dep05'!G128+'dep06'!G128+'dep13'!G128+'dep83'!G128+'dep84'!G128)</f>
        <v>0</v>
      </c>
    </row>
    <row r="122" spans="5:11" x14ac:dyDescent="0.25">
      <c r="E122" s="8">
        <v>44866</v>
      </c>
      <c r="F122" s="46">
        <f>Paca!B129-('dep04'!B129+'dep05'!B129+'dep06'!B129+'dep13'!B129+'dep83'!B129+'dep84'!B129)</f>
        <v>0</v>
      </c>
      <c r="G122" s="46">
        <f>Paca!C129-('dep04'!C129+'dep05'!C129+'dep06'!C129+'dep13'!C129+'dep83'!C129+'dep84'!C129)</f>
        <v>0</v>
      </c>
      <c r="H122" s="46">
        <f>Paca!D129-('dep04'!D129+'dep05'!D129+'dep06'!D129+'dep13'!D129+'dep83'!D129+'dep84'!D129)</f>
        <v>0</v>
      </c>
      <c r="I122" s="46">
        <f>Paca!E129-('dep04'!E129+'dep05'!E129+'dep06'!E129+'dep13'!E129+'dep83'!E129+'dep84'!E129)</f>
        <v>0</v>
      </c>
      <c r="J122" s="46">
        <f>Paca!F129-('dep04'!F129+'dep05'!F129+'dep06'!F129+'dep13'!F129+'dep83'!F129+'dep84'!F129)</f>
        <v>0</v>
      </c>
      <c r="K122" s="46">
        <f>Paca!G129-('dep04'!G129+'dep05'!G129+'dep06'!G129+'dep13'!G129+'dep83'!G129+'dep84'!G129)</f>
        <v>0</v>
      </c>
    </row>
    <row r="123" spans="5:11" x14ac:dyDescent="0.25">
      <c r="E123" s="8">
        <v>44896</v>
      </c>
      <c r="F123" s="46">
        <f>Paca!B130-('dep04'!B130+'dep05'!B130+'dep06'!B130+'dep13'!B130+'dep83'!B130+'dep84'!B130)</f>
        <v>0</v>
      </c>
      <c r="G123" s="46">
        <f>Paca!C130-('dep04'!C130+'dep05'!C130+'dep06'!C130+'dep13'!C130+'dep83'!C130+'dep84'!C130)</f>
        <v>0</v>
      </c>
      <c r="H123" s="46">
        <f>Paca!D130-('dep04'!D130+'dep05'!D130+'dep06'!D130+'dep13'!D130+'dep83'!D130+'dep84'!D130)</f>
        <v>0</v>
      </c>
      <c r="I123" s="46">
        <f>Paca!E130-('dep04'!E130+'dep05'!E130+'dep06'!E130+'dep13'!E130+'dep83'!E130+'dep84'!E130)</f>
        <v>0</v>
      </c>
      <c r="J123" s="46">
        <f>Paca!F130-('dep04'!F130+'dep05'!F130+'dep06'!F130+'dep13'!F130+'dep83'!F130+'dep84'!F130)</f>
        <v>0</v>
      </c>
      <c r="K123" s="46">
        <f>Paca!G130-('dep04'!G130+'dep05'!G130+'dep06'!G130+'dep13'!G130+'dep83'!G130+'dep84'!G130)</f>
        <v>0</v>
      </c>
    </row>
    <row r="124" spans="5:11" x14ac:dyDescent="0.25">
      <c r="E124" s="8">
        <v>44927</v>
      </c>
      <c r="F124" s="46">
        <f>Paca!B131-('dep04'!B131+'dep05'!B131+'dep06'!B131+'dep13'!B131+'dep83'!B131+'dep84'!B131)</f>
        <v>0</v>
      </c>
      <c r="G124" s="46">
        <f>Paca!C131-('dep04'!C131+'dep05'!C131+'dep06'!C131+'dep13'!C131+'dep83'!C131+'dep84'!C131)</f>
        <v>0</v>
      </c>
      <c r="H124" s="46">
        <f>Paca!D131-('dep04'!D131+'dep05'!D131+'dep06'!D131+'dep13'!D131+'dep83'!D131+'dep84'!D131)</f>
        <v>0</v>
      </c>
      <c r="I124" s="46">
        <f>Paca!E131-('dep04'!E131+'dep05'!E131+'dep06'!E131+'dep13'!E131+'dep83'!E131+'dep84'!E131)</f>
        <v>0</v>
      </c>
      <c r="J124" s="46">
        <f>Paca!F131-('dep04'!F131+'dep05'!F131+'dep06'!F131+'dep13'!F131+'dep83'!F131+'dep84'!F131)</f>
        <v>0</v>
      </c>
      <c r="K124" s="46">
        <f>Paca!G131-('dep04'!G131+'dep05'!G131+'dep06'!G131+'dep13'!G131+'dep83'!G131+'dep84'!G131)</f>
        <v>0</v>
      </c>
    </row>
    <row r="125" spans="5:11" x14ac:dyDescent="0.25">
      <c r="E125" s="8">
        <v>44958</v>
      </c>
      <c r="F125" s="46">
        <f>Paca!B132-('dep04'!B132+'dep05'!B132+'dep06'!B132+'dep13'!B132+'dep83'!B132+'dep84'!B132)</f>
        <v>0</v>
      </c>
      <c r="G125" s="46">
        <f>Paca!C132-('dep04'!C132+'dep05'!C132+'dep06'!C132+'dep13'!C132+'dep83'!C132+'dep84'!C132)</f>
        <v>0</v>
      </c>
      <c r="H125" s="46">
        <f>Paca!D132-('dep04'!D132+'dep05'!D132+'dep06'!D132+'dep13'!D132+'dep83'!D132+'dep84'!D132)</f>
        <v>0</v>
      </c>
      <c r="I125" s="46">
        <f>Paca!E132-('dep04'!E132+'dep05'!E132+'dep06'!E132+'dep13'!E132+'dep83'!E132+'dep84'!E132)</f>
        <v>0</v>
      </c>
      <c r="J125" s="46">
        <f>Paca!F132-('dep04'!F132+'dep05'!F132+'dep06'!F132+'dep13'!F132+'dep83'!F132+'dep84'!F132)</f>
        <v>0</v>
      </c>
      <c r="K125" s="46">
        <f>Paca!G132-('dep04'!G132+'dep05'!G132+'dep06'!G132+'dep13'!G132+'dep83'!G132+'dep84'!G132)</f>
        <v>0</v>
      </c>
    </row>
    <row r="126" spans="5:11" x14ac:dyDescent="0.25">
      <c r="E126" s="8">
        <v>44986</v>
      </c>
      <c r="F126" s="46">
        <f>Paca!B133-('dep04'!B133+'dep05'!B133+'dep06'!B133+'dep13'!B133+'dep83'!B133+'dep84'!B133)</f>
        <v>0</v>
      </c>
      <c r="G126" s="46">
        <f>Paca!C133-('dep04'!C133+'dep05'!C133+'dep06'!C133+'dep13'!C133+'dep83'!C133+'dep84'!C133)</f>
        <v>0</v>
      </c>
      <c r="H126" s="46">
        <f>Paca!D133-('dep04'!D133+'dep05'!D133+'dep06'!D133+'dep13'!D133+'dep83'!D133+'dep84'!D133)</f>
        <v>0</v>
      </c>
      <c r="I126" s="46">
        <f>Paca!E133-('dep04'!E133+'dep05'!E133+'dep06'!E133+'dep13'!E133+'dep83'!E133+'dep84'!E133)</f>
        <v>0</v>
      </c>
      <c r="J126" s="46">
        <f>Paca!F133-('dep04'!F133+'dep05'!F133+'dep06'!F133+'dep13'!F133+'dep83'!F133+'dep84'!F133)</f>
        <v>0</v>
      </c>
      <c r="K126" s="46">
        <f>Paca!G133-('dep04'!G133+'dep05'!G133+'dep06'!G133+'dep13'!G133+'dep83'!G133+'dep84'!G133)</f>
        <v>0</v>
      </c>
    </row>
    <row r="127" spans="5:11" x14ac:dyDescent="0.25">
      <c r="E127" s="8">
        <v>45017</v>
      </c>
      <c r="F127" s="46">
        <f>Paca!B134-('dep04'!B134+'dep05'!B134+'dep06'!B134+'dep13'!B134+'dep83'!B134+'dep84'!B134)</f>
        <v>0</v>
      </c>
      <c r="G127" s="46">
        <f>Paca!C134-('dep04'!C134+'dep05'!C134+'dep06'!C134+'dep13'!C134+'dep83'!C134+'dep84'!C134)</f>
        <v>0</v>
      </c>
      <c r="H127" s="46">
        <f>Paca!D134-('dep04'!D134+'dep05'!D134+'dep06'!D134+'dep13'!D134+'dep83'!D134+'dep84'!D134)</f>
        <v>0</v>
      </c>
      <c r="I127" s="46">
        <f>Paca!E134-('dep04'!E134+'dep05'!E134+'dep06'!E134+'dep13'!E134+'dep83'!E134+'dep84'!E134)</f>
        <v>0</v>
      </c>
      <c r="J127" s="46">
        <f>Paca!F134-('dep04'!F134+'dep05'!F134+'dep06'!F134+'dep13'!F134+'dep83'!F134+'dep84'!F134)</f>
        <v>0</v>
      </c>
      <c r="K127" s="46">
        <f>Paca!G134-('dep04'!G134+'dep05'!G134+'dep06'!G134+'dep13'!G134+'dep83'!G134+'dep84'!G134)</f>
        <v>0</v>
      </c>
    </row>
    <row r="128" spans="5:11" x14ac:dyDescent="0.25">
      <c r="E128" s="8">
        <v>45047</v>
      </c>
      <c r="F128" s="46">
        <f>Paca!B135-('dep04'!B135+'dep05'!B135+'dep06'!B135+'dep13'!B135+'dep83'!B135+'dep84'!B135)</f>
        <v>0</v>
      </c>
      <c r="G128" s="46">
        <f>Paca!C135-('dep04'!C135+'dep05'!C135+'dep06'!C135+'dep13'!C135+'dep83'!C135+'dep84'!C135)</f>
        <v>0</v>
      </c>
      <c r="H128" s="46">
        <f>Paca!D135-('dep04'!D135+'dep05'!D135+'dep06'!D135+'dep13'!D135+'dep83'!D135+'dep84'!D135)</f>
        <v>0</v>
      </c>
      <c r="I128" s="46">
        <f>Paca!E135-('dep04'!E135+'dep05'!E135+'dep06'!E135+'dep13'!E135+'dep83'!E135+'dep84'!E135)</f>
        <v>0</v>
      </c>
      <c r="J128" s="46">
        <f>Paca!F135-('dep04'!F135+'dep05'!F135+'dep06'!F135+'dep13'!F135+'dep83'!F135+'dep84'!F135)</f>
        <v>0</v>
      </c>
      <c r="K128" s="46">
        <f>Paca!G135-('dep04'!G135+'dep05'!G135+'dep06'!G135+'dep13'!G135+'dep83'!G135+'dep84'!G135)</f>
        <v>0</v>
      </c>
    </row>
    <row r="129" spans="5:11" x14ac:dyDescent="0.25">
      <c r="E129" s="8">
        <v>45078</v>
      </c>
      <c r="F129" s="46">
        <f>Paca!B136-('dep04'!B136+'dep05'!B136+'dep06'!B136+'dep13'!B136+'dep83'!B136+'dep84'!B136)</f>
        <v>0</v>
      </c>
      <c r="G129" s="46">
        <f>Paca!C136-('dep04'!C136+'dep05'!C136+'dep06'!C136+'dep13'!C136+'dep83'!C136+'dep84'!C136)</f>
        <v>0</v>
      </c>
      <c r="H129" s="46">
        <f>Paca!D136-('dep04'!D136+'dep05'!D136+'dep06'!D136+'dep13'!D136+'dep83'!D136+'dep84'!D136)</f>
        <v>0</v>
      </c>
      <c r="I129" s="46">
        <f>Paca!E136-('dep04'!E136+'dep05'!E136+'dep06'!E136+'dep13'!E136+'dep83'!E136+'dep84'!E136)</f>
        <v>0</v>
      </c>
      <c r="J129" s="46">
        <f>Paca!F136-('dep04'!F136+'dep05'!F136+'dep06'!F136+'dep13'!F136+'dep83'!F136+'dep84'!F136)</f>
        <v>0</v>
      </c>
      <c r="K129" s="46">
        <f>Paca!G136-('dep04'!G136+'dep05'!G136+'dep06'!G136+'dep13'!G136+'dep83'!G136+'dep84'!G136)</f>
        <v>0</v>
      </c>
    </row>
    <row r="130" spans="5:11" x14ac:dyDescent="0.25">
      <c r="E130" s="8">
        <v>45108</v>
      </c>
      <c r="F130" s="46">
        <f>Paca!B137-('dep04'!B137+'dep05'!B137+'dep06'!B137+'dep13'!B137+'dep83'!B137+'dep84'!B137)</f>
        <v>0</v>
      </c>
      <c r="G130" s="46">
        <f>Paca!C137-('dep04'!C137+'dep05'!C137+'dep06'!C137+'dep13'!C137+'dep83'!C137+'dep84'!C137)</f>
        <v>0</v>
      </c>
      <c r="H130" s="46">
        <f>Paca!D137-('dep04'!D137+'dep05'!D137+'dep06'!D137+'dep13'!D137+'dep83'!D137+'dep84'!D137)</f>
        <v>0</v>
      </c>
      <c r="I130" s="46">
        <f>Paca!E137-('dep04'!E137+'dep05'!E137+'dep06'!E137+'dep13'!E137+'dep83'!E137+'dep84'!E137)</f>
        <v>0</v>
      </c>
      <c r="J130" s="46">
        <f>Paca!F137-('dep04'!F137+'dep05'!F137+'dep06'!F137+'dep13'!F137+'dep83'!F137+'dep84'!F137)</f>
        <v>0</v>
      </c>
      <c r="K130" s="46">
        <f>Paca!G137-('dep04'!G137+'dep05'!G137+'dep06'!G137+'dep13'!G137+'dep83'!G137+'dep84'!G137)</f>
        <v>0</v>
      </c>
    </row>
    <row r="131" spans="5:11" x14ac:dyDescent="0.25">
      <c r="E131" s="8">
        <v>45139</v>
      </c>
      <c r="F131" s="46">
        <f>Paca!B138-('dep04'!B138+'dep05'!B138+'dep06'!B138+'dep13'!B138+'dep83'!B138+'dep84'!B138)</f>
        <v>0</v>
      </c>
      <c r="G131" s="46">
        <f>Paca!C138-('dep04'!C138+'dep05'!C138+'dep06'!C138+'dep13'!C138+'dep83'!C138+'dep84'!C138)</f>
        <v>0</v>
      </c>
      <c r="H131" s="46">
        <f>Paca!D138-('dep04'!D138+'dep05'!D138+'dep06'!D138+'dep13'!D138+'dep83'!D138+'dep84'!D138)</f>
        <v>0</v>
      </c>
      <c r="I131" s="46">
        <f>Paca!E138-('dep04'!E138+'dep05'!E138+'dep06'!E138+'dep13'!E138+'dep83'!E138+'dep84'!E138)</f>
        <v>0</v>
      </c>
      <c r="J131" s="46">
        <f>Paca!F138-('dep04'!F138+'dep05'!F138+'dep06'!F138+'dep13'!F138+'dep83'!F138+'dep84'!F138)</f>
        <v>0</v>
      </c>
      <c r="K131" s="46">
        <f>Paca!G138-('dep04'!G138+'dep05'!G138+'dep06'!G138+'dep13'!G138+'dep83'!G138+'dep84'!G138)</f>
        <v>0</v>
      </c>
    </row>
    <row r="132" spans="5:11" x14ac:dyDescent="0.25">
      <c r="E132" s="8">
        <v>45170</v>
      </c>
      <c r="F132" s="46">
        <f>Paca!B139-('dep04'!B139+'dep05'!B139+'dep06'!B139+'dep13'!B139+'dep83'!B139+'dep84'!B139)</f>
        <v>0</v>
      </c>
      <c r="G132" s="46">
        <f>Paca!C139-('dep04'!C139+'dep05'!C139+'dep06'!C139+'dep13'!C139+'dep83'!C139+'dep84'!C139)</f>
        <v>0</v>
      </c>
      <c r="H132" s="46">
        <f>Paca!D139-('dep04'!D139+'dep05'!D139+'dep06'!D139+'dep13'!D139+'dep83'!D139+'dep84'!D139)</f>
        <v>0</v>
      </c>
      <c r="I132" s="46">
        <f>Paca!E139-('dep04'!E139+'dep05'!E139+'dep06'!E139+'dep13'!E139+'dep83'!E139+'dep84'!E139)</f>
        <v>0</v>
      </c>
      <c r="J132" s="46">
        <f>Paca!F139-('dep04'!F139+'dep05'!F139+'dep06'!F139+'dep13'!F139+'dep83'!F139+'dep84'!F139)</f>
        <v>0</v>
      </c>
      <c r="K132" s="46">
        <f>Paca!G139-('dep04'!G139+'dep05'!G139+'dep06'!G139+'dep13'!G139+'dep83'!G139+'dep84'!G139)</f>
        <v>0</v>
      </c>
    </row>
    <row r="133" spans="5:11" x14ac:dyDescent="0.25">
      <c r="E133" s="8">
        <v>45200</v>
      </c>
      <c r="F133" s="46">
        <f>Paca!B140-('dep04'!B140+'dep05'!B140+'dep06'!B140+'dep13'!B140+'dep83'!B140+'dep84'!B140)</f>
        <v>0</v>
      </c>
      <c r="G133" s="46">
        <f>Paca!C140-('dep04'!C140+'dep05'!C140+'dep06'!C140+'dep13'!C140+'dep83'!C140+'dep84'!C140)</f>
        <v>0</v>
      </c>
      <c r="H133" s="46">
        <f>Paca!D140-('dep04'!D140+'dep05'!D140+'dep06'!D140+'dep13'!D140+'dep83'!D140+'dep84'!D140)</f>
        <v>0</v>
      </c>
      <c r="I133" s="46">
        <f>Paca!E140-('dep04'!E140+'dep05'!E140+'dep06'!E140+'dep13'!E140+'dep83'!E140+'dep84'!E140)</f>
        <v>0</v>
      </c>
      <c r="J133" s="46">
        <f>Paca!F140-('dep04'!F140+'dep05'!F140+'dep06'!F140+'dep13'!F140+'dep83'!F140+'dep84'!F140)</f>
        <v>0</v>
      </c>
      <c r="K133" s="46">
        <f>Paca!G140-('dep04'!G140+'dep05'!G140+'dep06'!G140+'dep13'!G140+'dep83'!G140+'dep84'!G140)</f>
        <v>0</v>
      </c>
    </row>
    <row r="134" spans="5:11" x14ac:dyDescent="0.25">
      <c r="E134" s="8">
        <v>45231</v>
      </c>
      <c r="F134" s="46">
        <f>Paca!B141-('dep04'!B141+'dep05'!B141+'dep06'!B141+'dep13'!B141+'dep83'!B141+'dep84'!B141)</f>
        <v>0</v>
      </c>
      <c r="G134" s="46">
        <f>Paca!C141-('dep04'!C141+'dep05'!C141+'dep06'!C141+'dep13'!C141+'dep83'!C141+'dep84'!C141)</f>
        <v>0</v>
      </c>
      <c r="H134" s="46">
        <f>Paca!D141-('dep04'!D141+'dep05'!D141+'dep06'!D141+'dep13'!D141+'dep83'!D141+'dep84'!D141)</f>
        <v>0</v>
      </c>
      <c r="I134" s="46">
        <f>Paca!E141-('dep04'!E141+'dep05'!E141+'dep06'!E141+'dep13'!E141+'dep83'!E141+'dep84'!E141)</f>
        <v>0</v>
      </c>
      <c r="J134" s="46">
        <f>Paca!F141-('dep04'!F141+'dep05'!F141+'dep06'!F141+'dep13'!F141+'dep83'!F141+'dep84'!F141)</f>
        <v>0</v>
      </c>
      <c r="K134" s="46">
        <f>Paca!G141-('dep04'!G141+'dep05'!G141+'dep06'!G141+'dep13'!G141+'dep83'!G141+'dep84'!G141)</f>
        <v>0</v>
      </c>
    </row>
    <row r="135" spans="5:11" x14ac:dyDescent="0.25">
      <c r="E135" s="8">
        <v>45261</v>
      </c>
      <c r="F135" s="46">
        <f>Paca!B142-('dep04'!B142+'dep05'!B142+'dep06'!B142+'dep13'!B142+'dep83'!B142+'dep84'!B142)</f>
        <v>0</v>
      </c>
      <c r="G135" s="46">
        <f>Paca!C142-('dep04'!C142+'dep05'!C142+'dep06'!C142+'dep13'!C142+'dep83'!C142+'dep84'!C142)</f>
        <v>0</v>
      </c>
      <c r="H135" s="46">
        <f>Paca!D142-('dep04'!D142+'dep05'!D142+'dep06'!D142+'dep13'!D142+'dep83'!D142+'dep84'!D142)</f>
        <v>0</v>
      </c>
      <c r="I135" s="46">
        <f>Paca!E142-('dep04'!E142+'dep05'!E142+'dep06'!E142+'dep13'!E142+'dep83'!E142+'dep84'!E142)</f>
        <v>0</v>
      </c>
      <c r="J135" s="46">
        <f>Paca!F142-('dep04'!F142+'dep05'!F142+'dep06'!F142+'dep13'!F142+'dep83'!F142+'dep84'!F142)</f>
        <v>0</v>
      </c>
      <c r="K135" s="46">
        <f>Paca!G142-('dep04'!G142+'dep05'!G142+'dep06'!G142+'dep13'!G142+'dep83'!G142+'dep84'!G142)</f>
        <v>0</v>
      </c>
    </row>
    <row r="136" spans="5:11" x14ac:dyDescent="0.25">
      <c r="E136" s="8">
        <v>45292</v>
      </c>
      <c r="F136" s="46">
        <f>Paca!B143-('dep04'!B143+'dep05'!B143+'dep06'!B143+'dep13'!B143+'dep83'!B143+'dep84'!B143)</f>
        <v>0</v>
      </c>
      <c r="G136" s="46">
        <f>Paca!C143-('dep04'!C143+'dep05'!C143+'dep06'!C143+'dep13'!C143+'dep83'!C143+'dep84'!C143)</f>
        <v>0</v>
      </c>
      <c r="H136" s="46">
        <f>Paca!D143-('dep04'!D143+'dep05'!D143+'dep06'!D143+'dep13'!D143+'dep83'!D143+'dep84'!D143)</f>
        <v>0</v>
      </c>
      <c r="I136" s="46">
        <f>Paca!E143-('dep04'!E143+'dep05'!E143+'dep06'!E143+'dep13'!E143+'dep83'!E143+'dep84'!E143)</f>
        <v>0</v>
      </c>
      <c r="J136" s="46">
        <f>Paca!F143-('dep04'!F143+'dep05'!F143+'dep06'!F143+'dep13'!F143+'dep83'!F143+'dep84'!F143)</f>
        <v>0</v>
      </c>
      <c r="K136" s="46">
        <f>Paca!G143-('dep04'!G143+'dep05'!G143+'dep06'!G143+'dep13'!G143+'dep83'!G143+'dep84'!G143)</f>
        <v>0</v>
      </c>
    </row>
    <row r="137" spans="5:11" x14ac:dyDescent="0.25">
      <c r="E137" s="8">
        <v>45323</v>
      </c>
      <c r="F137" s="46">
        <f>Paca!B144-('dep04'!B144+'dep05'!B144+'dep06'!B144+'dep13'!B144+'dep83'!B144+'dep84'!B144)</f>
        <v>0</v>
      </c>
      <c r="G137" s="46">
        <f>Paca!C144-('dep04'!C144+'dep05'!C144+'dep06'!C144+'dep13'!C144+'dep83'!C144+'dep84'!C144)</f>
        <v>0</v>
      </c>
      <c r="H137" s="46">
        <f>Paca!D144-('dep04'!D144+'dep05'!D144+'dep06'!D144+'dep13'!D144+'dep83'!D144+'dep84'!D144)</f>
        <v>0</v>
      </c>
      <c r="I137" s="46">
        <f>Paca!E144-('dep04'!E144+'dep05'!E144+'dep06'!E144+'dep13'!E144+'dep83'!E144+'dep84'!E144)</f>
        <v>0</v>
      </c>
      <c r="J137" s="46">
        <f>Paca!F144-('dep04'!F144+'dep05'!F144+'dep06'!F144+'dep13'!F144+'dep83'!F144+'dep84'!F144)</f>
        <v>0</v>
      </c>
      <c r="K137" s="46">
        <f>Paca!G144-('dep04'!G144+'dep05'!G144+'dep06'!G144+'dep13'!G144+'dep83'!G144+'dep84'!G144)</f>
        <v>0</v>
      </c>
    </row>
    <row r="138" spans="5:11" x14ac:dyDescent="0.25">
      <c r="E138" s="8">
        <v>45352</v>
      </c>
      <c r="F138" s="46">
        <f>Paca!B145-('dep04'!B145+'dep05'!B145+'dep06'!B145+'dep13'!B145+'dep83'!B145+'dep84'!B145)</f>
        <v>0</v>
      </c>
      <c r="G138" s="46">
        <f>Paca!C145-('dep04'!C145+'dep05'!C145+'dep06'!C145+'dep13'!C145+'dep83'!C145+'dep84'!C145)</f>
        <v>0</v>
      </c>
      <c r="H138" s="46">
        <f>Paca!D145-('dep04'!D145+'dep05'!D145+'dep06'!D145+'dep13'!D145+'dep83'!D145+'dep84'!D145)</f>
        <v>0</v>
      </c>
      <c r="I138" s="46">
        <f>Paca!E145-('dep04'!E145+'dep05'!E145+'dep06'!E145+'dep13'!E145+'dep83'!E145+'dep84'!E145)</f>
        <v>0</v>
      </c>
      <c r="J138" s="46">
        <f>Paca!F145-('dep04'!F145+'dep05'!F145+'dep06'!F145+'dep13'!F145+'dep83'!F145+'dep84'!F145)</f>
        <v>0</v>
      </c>
      <c r="K138" s="46">
        <f>Paca!G145-('dep04'!G145+'dep05'!G145+'dep06'!G145+'dep13'!G145+'dep83'!G145+'dep84'!G145)</f>
        <v>0</v>
      </c>
    </row>
    <row r="139" spans="5:11" x14ac:dyDescent="0.25">
      <c r="E139" s="8">
        <v>45383</v>
      </c>
      <c r="F139" s="46">
        <f>Paca!B146-('dep04'!B146+'dep05'!B146+'dep06'!B146+'dep13'!B146+'dep83'!B146+'dep84'!B146)</f>
        <v>0</v>
      </c>
      <c r="G139" s="46">
        <f>Paca!C146-('dep04'!C146+'dep05'!C146+'dep06'!C146+'dep13'!C146+'dep83'!C146+'dep84'!C146)</f>
        <v>0</v>
      </c>
      <c r="H139" s="46">
        <f>Paca!D146-('dep04'!D146+'dep05'!D146+'dep06'!D146+'dep13'!D146+'dep83'!D146+'dep84'!D146)</f>
        <v>0</v>
      </c>
      <c r="I139" s="46">
        <f>Paca!E146-('dep04'!E146+'dep05'!E146+'dep06'!E146+'dep13'!E146+'dep83'!E146+'dep84'!E146)</f>
        <v>0</v>
      </c>
      <c r="J139" s="46">
        <f>Paca!F146-('dep04'!F146+'dep05'!F146+'dep06'!F146+'dep13'!F146+'dep83'!F146+'dep84'!F146)</f>
        <v>0</v>
      </c>
      <c r="K139" s="46">
        <f>Paca!G146-('dep04'!G146+'dep05'!G146+'dep06'!G146+'dep13'!G146+'dep83'!G146+'dep84'!G146)</f>
        <v>0</v>
      </c>
    </row>
    <row r="140" spans="5:11" x14ac:dyDescent="0.25">
      <c r="E140" s="8">
        <v>45413</v>
      </c>
      <c r="F140" s="46">
        <f>Paca!B147-('dep04'!B147+'dep05'!B147+'dep06'!B147+'dep13'!B147+'dep83'!B147+'dep84'!B147)</f>
        <v>0</v>
      </c>
      <c r="G140" s="46">
        <f>Paca!C147-('dep04'!C147+'dep05'!C147+'dep06'!C147+'dep13'!C147+'dep83'!C147+'dep84'!C147)</f>
        <v>0</v>
      </c>
      <c r="H140" s="46">
        <f>Paca!D147-('dep04'!D147+'dep05'!D147+'dep06'!D147+'dep13'!D147+'dep83'!D147+'dep84'!D147)</f>
        <v>0</v>
      </c>
      <c r="I140" s="46">
        <f>Paca!E147-('dep04'!E147+'dep05'!E147+'dep06'!E147+'dep13'!E147+'dep83'!E147+'dep84'!E147)</f>
        <v>0</v>
      </c>
      <c r="J140" s="46">
        <f>Paca!F147-('dep04'!F147+'dep05'!F147+'dep06'!F147+'dep13'!F147+'dep83'!F147+'dep84'!F147)</f>
        <v>0</v>
      </c>
      <c r="K140" s="46">
        <f>Paca!G147-('dep04'!G147+'dep05'!G147+'dep06'!G147+'dep13'!G147+'dep83'!G147+'dep84'!G147)</f>
        <v>0</v>
      </c>
    </row>
    <row r="141" spans="5:11" x14ac:dyDescent="0.25">
      <c r="E141" s="8">
        <v>45444</v>
      </c>
      <c r="F141" s="46">
        <f>Paca!B148-('dep04'!B148+'dep05'!B148+'dep06'!B148+'dep13'!B148+'dep83'!B148+'dep84'!B148)</f>
        <v>0</v>
      </c>
      <c r="G141" s="46">
        <f>Paca!C148-('dep04'!C148+'dep05'!C148+'dep06'!C148+'dep13'!C148+'dep83'!C148+'dep84'!C148)</f>
        <v>0</v>
      </c>
      <c r="H141" s="46">
        <f>Paca!D148-('dep04'!D148+'dep05'!D148+'dep06'!D148+'dep13'!D148+'dep83'!D148+'dep84'!D148)</f>
        <v>0</v>
      </c>
      <c r="I141" s="46">
        <f>Paca!E148-('dep04'!E148+'dep05'!E148+'dep06'!E148+'dep13'!E148+'dep83'!E148+'dep84'!E148)</f>
        <v>0</v>
      </c>
      <c r="J141" s="46">
        <f>Paca!F148-('dep04'!F148+'dep05'!F148+'dep06'!F148+'dep13'!F148+'dep83'!F148+'dep84'!F148)</f>
        <v>0</v>
      </c>
      <c r="K141" s="46">
        <f>Paca!G148-('dep04'!G148+'dep05'!G148+'dep06'!G148+'dep13'!G148+'dep83'!G148+'dep84'!G148)</f>
        <v>0</v>
      </c>
    </row>
    <row r="142" spans="5:11" x14ac:dyDescent="0.25">
      <c r="E142" s="8">
        <v>45474</v>
      </c>
      <c r="F142" s="46">
        <f>Paca!B149-('dep04'!B149+'dep05'!B149+'dep06'!B149+'dep13'!B149+'dep83'!B149+'dep84'!B149)</f>
        <v>0</v>
      </c>
      <c r="G142" s="46">
        <f>Paca!C149-('dep04'!C149+'dep05'!C149+'dep06'!C149+'dep13'!C149+'dep83'!C149+'dep84'!C149)</f>
        <v>0</v>
      </c>
      <c r="H142" s="46">
        <f>Paca!D149-('dep04'!D149+'dep05'!D149+'dep06'!D149+'dep13'!D149+'dep83'!D149+'dep84'!D149)</f>
        <v>0</v>
      </c>
      <c r="I142" s="46">
        <f>Paca!E149-('dep04'!E149+'dep05'!E149+'dep06'!E149+'dep13'!E149+'dep83'!E149+'dep84'!E149)</f>
        <v>0</v>
      </c>
      <c r="J142" s="46">
        <f>Paca!F149-('dep04'!F149+'dep05'!F149+'dep06'!F149+'dep13'!F149+'dep83'!F149+'dep84'!F149)</f>
        <v>0</v>
      </c>
      <c r="K142" s="46">
        <f>Paca!G149-('dep04'!G149+'dep05'!G149+'dep06'!G149+'dep13'!G149+'dep83'!G149+'dep84'!G149)</f>
        <v>0</v>
      </c>
    </row>
    <row r="143" spans="5:11" x14ac:dyDescent="0.25">
      <c r="E143" s="8">
        <v>45505</v>
      </c>
      <c r="F143" s="46">
        <f>Paca!B150-('dep04'!B150+'dep05'!B150+'dep06'!B150+'dep13'!B150+'dep83'!B150+'dep84'!B150)</f>
        <v>0</v>
      </c>
      <c r="G143" s="46">
        <f>Paca!C150-('dep04'!C150+'dep05'!C150+'dep06'!C150+'dep13'!C150+'dep83'!C150+'dep84'!C150)</f>
        <v>0</v>
      </c>
      <c r="H143" s="46">
        <f>Paca!D150-('dep04'!D150+'dep05'!D150+'dep06'!D150+'dep13'!D150+'dep83'!D150+'dep84'!D150)</f>
        <v>0</v>
      </c>
      <c r="I143" s="46">
        <f>Paca!E150-('dep04'!E150+'dep05'!E150+'dep06'!E150+'dep13'!E150+'dep83'!E150+'dep84'!E150)</f>
        <v>0</v>
      </c>
      <c r="J143" s="46">
        <f>Paca!F150-('dep04'!F150+'dep05'!F150+'dep06'!F150+'dep13'!F150+'dep83'!F150+'dep84'!F150)</f>
        <v>0</v>
      </c>
      <c r="K143" s="46">
        <f>Paca!G150-('dep04'!G150+'dep05'!G150+'dep06'!G150+'dep13'!G150+'dep83'!G150+'dep84'!G150)</f>
        <v>0</v>
      </c>
    </row>
    <row r="144" spans="5:11" x14ac:dyDescent="0.25">
      <c r="E144" s="8">
        <v>45536</v>
      </c>
      <c r="F144" s="46">
        <f>Paca!B151-('dep04'!B151+'dep05'!B151+'dep06'!B151+'dep13'!B151+'dep83'!B151+'dep84'!B151)</f>
        <v>0</v>
      </c>
      <c r="G144" s="46">
        <f>Paca!C151-('dep04'!C151+'dep05'!C151+'dep06'!C151+'dep13'!C151+'dep83'!C151+'dep84'!C151)</f>
        <v>0</v>
      </c>
      <c r="H144" s="46">
        <f>Paca!D151-('dep04'!D151+'dep05'!D151+'dep06'!D151+'dep13'!D151+'dep83'!D151+'dep84'!D151)</f>
        <v>0</v>
      </c>
      <c r="I144" s="46">
        <f>Paca!E151-('dep04'!E151+'dep05'!E151+'dep06'!E151+'dep13'!E151+'dep83'!E151+'dep84'!E151)</f>
        <v>0</v>
      </c>
      <c r="J144" s="46">
        <f>Paca!F151-('dep04'!F151+'dep05'!F151+'dep06'!F151+'dep13'!F151+'dep83'!F151+'dep84'!F151)</f>
        <v>0</v>
      </c>
      <c r="K144" s="46">
        <f>Paca!G151-('dep04'!G151+'dep05'!G151+'dep06'!G151+'dep13'!G151+'dep83'!G151+'dep84'!G151)</f>
        <v>0</v>
      </c>
    </row>
    <row r="145" spans="5:11" x14ac:dyDescent="0.25">
      <c r="E145" s="8">
        <v>45566</v>
      </c>
      <c r="F145" s="46">
        <f>Paca!B152-('dep04'!B152+'dep05'!B152+'dep06'!B152+'dep13'!B152+'dep83'!B152+'dep84'!B152)</f>
        <v>0</v>
      </c>
      <c r="G145" s="46">
        <f>Paca!C152-('dep04'!C152+'dep05'!C152+'dep06'!C152+'dep13'!C152+'dep83'!C152+'dep84'!C152)</f>
        <v>0</v>
      </c>
      <c r="H145" s="46">
        <f>Paca!D152-('dep04'!D152+'dep05'!D152+'dep06'!D152+'dep13'!D152+'dep83'!D152+'dep84'!D152)</f>
        <v>0</v>
      </c>
      <c r="I145" s="46">
        <f>Paca!E152-('dep04'!E152+'dep05'!E152+'dep06'!E152+'dep13'!E152+'dep83'!E152+'dep84'!E152)</f>
        <v>0</v>
      </c>
      <c r="J145" s="46">
        <f>Paca!F152-('dep04'!F152+'dep05'!F152+'dep06'!F152+'dep13'!F152+'dep83'!F152+'dep84'!F152)</f>
        <v>0</v>
      </c>
      <c r="K145" s="46">
        <f>Paca!G152-('dep04'!G152+'dep05'!G152+'dep06'!G152+'dep13'!G152+'dep83'!G152+'dep84'!G152)</f>
        <v>0</v>
      </c>
    </row>
    <row r="146" spans="5:11" x14ac:dyDescent="0.25">
      <c r="E146" s="8">
        <v>45597</v>
      </c>
      <c r="F146" s="46">
        <f>Paca!B153-('dep04'!B153+'dep05'!B153+'dep06'!B153+'dep13'!B153+'dep83'!B153+'dep84'!B153)</f>
        <v>0</v>
      </c>
      <c r="G146" s="46">
        <f>Paca!C153-('dep04'!C153+'dep05'!C153+'dep06'!C153+'dep13'!C153+'dep83'!C153+'dep84'!C153)</f>
        <v>0</v>
      </c>
      <c r="H146" s="46">
        <f>Paca!D153-('dep04'!D153+'dep05'!D153+'dep06'!D153+'dep13'!D153+'dep83'!D153+'dep84'!D153)</f>
        <v>0</v>
      </c>
      <c r="I146" s="46">
        <f>Paca!E153-('dep04'!E153+'dep05'!E153+'dep06'!E153+'dep13'!E153+'dep83'!E153+'dep84'!E153)</f>
        <v>0</v>
      </c>
      <c r="J146" s="46">
        <f>Paca!F153-('dep04'!F153+'dep05'!F153+'dep06'!F153+'dep13'!F153+'dep83'!F153+'dep84'!F153)</f>
        <v>0</v>
      </c>
      <c r="K146" s="46">
        <f>Paca!G153-('dep04'!G153+'dep05'!G153+'dep06'!G153+'dep13'!G153+'dep83'!G153+'dep84'!G153)</f>
        <v>0</v>
      </c>
    </row>
    <row r="147" spans="5:11" x14ac:dyDescent="0.25">
      <c r="E147" s="8">
        <v>45627</v>
      </c>
      <c r="F147" s="46">
        <f>Paca!B154-('dep04'!B154+'dep05'!B154+'dep06'!B154+'dep13'!B154+'dep83'!B154+'dep84'!B154)</f>
        <v>0</v>
      </c>
      <c r="G147" s="46">
        <f>Paca!C154-('dep04'!C154+'dep05'!C154+'dep06'!C154+'dep13'!C154+'dep83'!C154+'dep84'!C154)</f>
        <v>0</v>
      </c>
      <c r="H147" s="46">
        <f>Paca!D154-('dep04'!D154+'dep05'!D154+'dep06'!D154+'dep13'!D154+'dep83'!D154+'dep84'!D154)</f>
        <v>0</v>
      </c>
      <c r="I147" s="46">
        <f>Paca!E154-('dep04'!E154+'dep05'!E154+'dep06'!E154+'dep13'!E154+'dep83'!E154+'dep84'!E154)</f>
        <v>0</v>
      </c>
      <c r="J147" s="46">
        <f>Paca!F154-('dep04'!F154+'dep05'!F154+'dep06'!F154+'dep13'!F154+'dep83'!F154+'dep84'!F154)</f>
        <v>0</v>
      </c>
      <c r="K147" s="46">
        <f>Paca!G154-('dep04'!G154+'dep05'!G154+'dep06'!G154+'dep13'!G154+'dep83'!G154+'dep84'!G154)</f>
        <v>0</v>
      </c>
    </row>
    <row r="148" spans="5:11" x14ac:dyDescent="0.25">
      <c r="E148" s="8">
        <v>45658</v>
      </c>
      <c r="F148" s="46">
        <f>Paca!B155-('dep04'!B155+'dep05'!B155+'dep06'!B155+'dep13'!B155+'dep83'!B155+'dep84'!B155)</f>
        <v>0</v>
      </c>
      <c r="G148" s="46">
        <f>Paca!C155-('dep04'!C155+'dep05'!C155+'dep06'!C155+'dep13'!C155+'dep83'!C155+'dep84'!C155)</f>
        <v>0</v>
      </c>
      <c r="H148" s="46">
        <f>Paca!D155-('dep04'!D155+'dep05'!D155+'dep06'!D155+'dep13'!D155+'dep83'!D155+'dep84'!D155)</f>
        <v>0</v>
      </c>
      <c r="I148" s="46">
        <f>Paca!E155-('dep04'!E155+'dep05'!E155+'dep06'!E155+'dep13'!E155+'dep83'!E155+'dep84'!E155)</f>
        <v>0</v>
      </c>
      <c r="J148" s="46">
        <f>Paca!F155-('dep04'!F155+'dep05'!F155+'dep06'!F155+'dep13'!F155+'dep83'!F155+'dep84'!F155)</f>
        <v>0</v>
      </c>
      <c r="K148" s="46">
        <f>Paca!G155-('dep04'!G155+'dep05'!G155+'dep06'!G155+'dep13'!G155+'dep83'!G155+'dep84'!G155)</f>
        <v>0</v>
      </c>
    </row>
    <row r="149" spans="5:11" x14ac:dyDescent="0.25">
      <c r="E149" s="8">
        <v>45689</v>
      </c>
      <c r="F149" s="46">
        <f>Paca!B156-('dep04'!B156+'dep05'!B156+'dep06'!B156+'dep13'!B156+'dep83'!B156+'dep84'!B156)</f>
        <v>0</v>
      </c>
      <c r="G149" s="46">
        <f>Paca!C156-('dep04'!C156+'dep05'!C156+'dep06'!C156+'dep13'!C156+'dep83'!C156+'dep84'!C156)</f>
        <v>0</v>
      </c>
      <c r="H149" s="46">
        <f>Paca!D156-('dep04'!D156+'dep05'!D156+'dep06'!D156+'dep13'!D156+'dep83'!D156+'dep84'!D156)</f>
        <v>0</v>
      </c>
      <c r="I149" s="46">
        <f>Paca!E156-('dep04'!E156+'dep05'!E156+'dep06'!E156+'dep13'!E156+'dep83'!E156+'dep84'!E156)</f>
        <v>0</v>
      </c>
      <c r="J149" s="46">
        <f>Paca!F156-('dep04'!F156+'dep05'!F156+'dep06'!F156+'dep13'!F156+'dep83'!F156+'dep84'!F156)</f>
        <v>0</v>
      </c>
      <c r="K149" s="46">
        <f>Paca!G156-('dep04'!G156+'dep05'!G156+'dep06'!G156+'dep13'!G156+'dep83'!G156+'dep84'!G156)</f>
        <v>0</v>
      </c>
    </row>
    <row r="150" spans="5:11" x14ac:dyDescent="0.25">
      <c r="E150" s="8">
        <v>45717</v>
      </c>
      <c r="F150" s="46">
        <f>Paca!B157-('dep04'!B157+'dep05'!B157+'dep06'!B157+'dep13'!B157+'dep83'!B157+'dep84'!B157)</f>
        <v>0</v>
      </c>
      <c r="G150" s="46">
        <f>Paca!C157-('dep04'!C157+'dep05'!C157+'dep06'!C157+'dep13'!C157+'dep83'!C157+'dep84'!C157)</f>
        <v>0</v>
      </c>
      <c r="H150" s="46">
        <f>Paca!D157-('dep04'!D157+'dep05'!D157+'dep06'!D157+'dep13'!D157+'dep83'!D157+'dep84'!D157)</f>
        <v>0</v>
      </c>
      <c r="I150" s="46">
        <f>Paca!E157-('dep04'!E157+'dep05'!E157+'dep06'!E157+'dep13'!E157+'dep83'!E157+'dep84'!E157)</f>
        <v>0</v>
      </c>
      <c r="J150" s="46">
        <f>Paca!F157-('dep04'!F157+'dep05'!F157+'dep06'!F157+'dep13'!F157+'dep83'!F157+'dep84'!F157)</f>
        <v>0</v>
      </c>
      <c r="K150" s="46">
        <f>Paca!G157-('dep04'!G157+'dep05'!G157+'dep06'!G157+'dep13'!G157+'dep83'!G157+'dep84'!G157)</f>
        <v>0</v>
      </c>
    </row>
    <row r="151" spans="5:11" x14ac:dyDescent="0.25">
      <c r="E151" s="8">
        <v>45748</v>
      </c>
      <c r="F151" s="46">
        <f>Paca!B158-('dep04'!B158+'dep05'!B158+'dep06'!B158+'dep13'!B158+'dep83'!B158+'dep84'!B158)</f>
        <v>0</v>
      </c>
      <c r="G151" s="46">
        <f>Paca!C158-('dep04'!C158+'dep05'!C158+'dep06'!C158+'dep13'!C158+'dep83'!C158+'dep84'!C158)</f>
        <v>0</v>
      </c>
      <c r="H151" s="46">
        <f>Paca!D158-('dep04'!D158+'dep05'!D158+'dep06'!D158+'dep13'!D158+'dep83'!D158+'dep84'!D158)</f>
        <v>0</v>
      </c>
      <c r="I151" s="46">
        <f>Paca!E158-('dep04'!E158+'dep05'!E158+'dep06'!E158+'dep13'!E158+'dep83'!E158+'dep84'!E158)</f>
        <v>0</v>
      </c>
      <c r="J151" s="46">
        <f>Paca!F158-('dep04'!F158+'dep05'!F158+'dep06'!F158+'dep13'!F158+'dep83'!F158+'dep84'!F158)</f>
        <v>0</v>
      </c>
      <c r="K151" s="46">
        <f>Paca!G158-('dep04'!G158+'dep05'!G158+'dep06'!G158+'dep13'!G158+'dep83'!G158+'dep84'!G158)</f>
        <v>0</v>
      </c>
    </row>
    <row r="152" spans="5:11" x14ac:dyDescent="0.25">
      <c r="E152" s="8">
        <v>45778</v>
      </c>
      <c r="F152" s="46">
        <f>Paca!B159-('dep04'!B159+'dep05'!B159+'dep06'!B159+'dep13'!B159+'dep83'!B159+'dep84'!B159)</f>
        <v>0</v>
      </c>
      <c r="G152" s="46">
        <f>Paca!C159-('dep04'!C159+'dep05'!C159+'dep06'!C159+'dep13'!C159+'dep83'!C159+'dep84'!C159)</f>
        <v>0</v>
      </c>
      <c r="H152" s="46">
        <f>Paca!D159-('dep04'!D159+'dep05'!D159+'dep06'!D159+'dep13'!D159+'dep83'!D159+'dep84'!D159)</f>
        <v>0</v>
      </c>
      <c r="I152" s="46">
        <f>Paca!E159-('dep04'!E159+'dep05'!E159+'dep06'!E159+'dep13'!E159+'dep83'!E159+'dep84'!E159)</f>
        <v>0</v>
      </c>
      <c r="J152" s="46">
        <f>Paca!F159-('dep04'!F159+'dep05'!F159+'dep06'!F159+'dep13'!F159+'dep83'!F159+'dep84'!F159)</f>
        <v>0</v>
      </c>
      <c r="K152" s="46">
        <f>Paca!G159-('dep04'!G159+'dep05'!G159+'dep06'!G159+'dep13'!G159+'dep83'!G159+'dep84'!G159)</f>
        <v>0</v>
      </c>
    </row>
    <row r="153" spans="5:11" x14ac:dyDescent="0.25">
      <c r="E153" s="8">
        <v>45809</v>
      </c>
      <c r="F153" s="46">
        <f>Paca!B160-('dep04'!B160+'dep05'!B160+'dep06'!B160+'dep13'!B160+'dep83'!B160+'dep84'!B160)</f>
        <v>0</v>
      </c>
      <c r="G153" s="46">
        <f>Paca!C160-('dep04'!C160+'dep05'!C160+'dep06'!C160+'dep13'!C160+'dep83'!C160+'dep84'!C160)</f>
        <v>0</v>
      </c>
      <c r="H153" s="46">
        <f>Paca!D160-('dep04'!D160+'dep05'!D160+'dep06'!D160+'dep13'!D160+'dep83'!D160+'dep84'!D160)</f>
        <v>0</v>
      </c>
      <c r="I153" s="46">
        <f>Paca!E160-('dep04'!E160+'dep05'!E160+'dep06'!E160+'dep13'!E160+'dep83'!E160+'dep84'!E160)</f>
        <v>0</v>
      </c>
      <c r="J153" s="46">
        <f>Paca!F160-('dep04'!F160+'dep05'!F160+'dep06'!F160+'dep13'!F160+'dep83'!F160+'dep84'!F160)</f>
        <v>0</v>
      </c>
      <c r="K153" s="46">
        <f>Paca!G160-('dep04'!G160+'dep05'!G160+'dep06'!G160+'dep13'!G160+'dep83'!G160+'dep84'!G160)</f>
        <v>0</v>
      </c>
    </row>
    <row r="154" spans="5:11" x14ac:dyDescent="0.25">
      <c r="E154" s="8">
        <v>45839</v>
      </c>
      <c r="F154" s="46">
        <f>Paca!B161-('dep04'!B161+'dep05'!B161+'dep06'!B161+'dep13'!B161+'dep83'!B161+'dep84'!B161)</f>
        <v>0</v>
      </c>
      <c r="G154" s="46">
        <f>Paca!C161-('dep04'!C161+'dep05'!C161+'dep06'!C161+'dep13'!C161+'dep83'!C161+'dep84'!C161)</f>
        <v>0</v>
      </c>
      <c r="H154" s="46">
        <f>Paca!D161-('dep04'!D161+'dep05'!D161+'dep06'!D161+'dep13'!D161+'dep83'!D161+'dep84'!D161)</f>
        <v>0</v>
      </c>
      <c r="I154" s="46">
        <f>Paca!E161-('dep04'!E161+'dep05'!E161+'dep06'!E161+'dep13'!E161+'dep83'!E161+'dep84'!E161)</f>
        <v>0</v>
      </c>
      <c r="J154" s="46">
        <f>Paca!F161-('dep04'!F161+'dep05'!F161+'dep06'!F161+'dep13'!F161+'dep83'!F161+'dep84'!F161)</f>
        <v>0</v>
      </c>
      <c r="K154" s="46">
        <f>Paca!G161-('dep04'!G161+'dep05'!G161+'dep06'!G161+'dep13'!G161+'dep83'!G161+'dep84'!G161)</f>
        <v>0</v>
      </c>
    </row>
    <row r="155" spans="5:11" x14ac:dyDescent="0.25">
      <c r="E155" s="8">
        <v>45870</v>
      </c>
      <c r="F155" s="46">
        <f>Paca!B162-('dep04'!B162+'dep05'!B162+'dep06'!B162+'dep13'!B162+'dep83'!B162+'dep84'!B162)</f>
        <v>0</v>
      </c>
      <c r="G155" s="46">
        <f>Paca!C162-('dep04'!C162+'dep05'!C162+'dep06'!C162+'dep13'!C162+'dep83'!C162+'dep84'!C162)</f>
        <v>0</v>
      </c>
      <c r="H155" s="46">
        <f>Paca!D162-('dep04'!D162+'dep05'!D162+'dep06'!D162+'dep13'!D162+'dep83'!D162+'dep84'!D162)</f>
        <v>0</v>
      </c>
      <c r="I155" s="46">
        <f>Paca!E162-('dep04'!E162+'dep05'!E162+'dep06'!E162+'dep13'!E162+'dep83'!E162+'dep84'!E162)</f>
        <v>0</v>
      </c>
      <c r="J155" s="46">
        <f>Paca!F162-('dep04'!F162+'dep05'!F162+'dep06'!F162+'dep13'!F162+'dep83'!F162+'dep84'!F162)</f>
        <v>0</v>
      </c>
      <c r="K155" s="46">
        <f>Paca!G162-('dep04'!G162+'dep05'!G162+'dep06'!G162+'dep13'!G162+'dep83'!G162+'dep84'!G162)</f>
        <v>0</v>
      </c>
    </row>
    <row r="156" spans="5:11" x14ac:dyDescent="0.25">
      <c r="E156" s="8">
        <v>45901</v>
      </c>
      <c r="F156" s="46">
        <f>Paca!B163-('dep04'!B163+'dep05'!B163+'dep06'!B163+'dep13'!B163+'dep83'!B163+'dep84'!B163)</f>
        <v>0</v>
      </c>
      <c r="G156" s="46">
        <f>Paca!C163-('dep04'!C163+'dep05'!C163+'dep06'!C163+'dep13'!C163+'dep83'!C163+'dep84'!C163)</f>
        <v>0</v>
      </c>
      <c r="H156" s="46">
        <f>Paca!D163-('dep04'!D163+'dep05'!D163+'dep06'!D163+'dep13'!D163+'dep83'!D163+'dep84'!D163)</f>
        <v>0</v>
      </c>
      <c r="I156" s="46">
        <f>Paca!E163-('dep04'!E163+'dep05'!E163+'dep06'!E163+'dep13'!E163+'dep83'!E163+'dep84'!E163)</f>
        <v>0</v>
      </c>
      <c r="J156" s="46">
        <f>Paca!F163-('dep04'!F163+'dep05'!F163+'dep06'!F163+'dep13'!F163+'dep83'!F163+'dep84'!F163)</f>
        <v>0</v>
      </c>
      <c r="K156" s="46">
        <f>Paca!G163-('dep04'!G163+'dep05'!G163+'dep06'!G163+'dep13'!G163+'dep83'!G163+'dep84'!G163)</f>
        <v>0</v>
      </c>
    </row>
    <row r="157" spans="5:11" x14ac:dyDescent="0.25">
      <c r="E157" s="8">
        <v>45931</v>
      </c>
      <c r="F157" s="46">
        <f>Paca!B164-('dep04'!B164+'dep05'!B164+'dep06'!B164+'dep13'!B164+'dep83'!B164+'dep84'!B164)</f>
        <v>0</v>
      </c>
      <c r="G157" s="46">
        <f>Paca!C164-('dep04'!C164+'dep05'!C164+'dep06'!C164+'dep13'!C164+'dep83'!C164+'dep84'!C164)</f>
        <v>0</v>
      </c>
      <c r="H157" s="46">
        <f>Paca!D164-('dep04'!D164+'dep05'!D164+'dep06'!D164+'dep13'!D164+'dep83'!D164+'dep84'!D164)</f>
        <v>0</v>
      </c>
      <c r="I157" s="46">
        <f>Paca!E164-('dep04'!E164+'dep05'!E164+'dep06'!E164+'dep13'!E164+'dep83'!E164+'dep84'!E164)</f>
        <v>0</v>
      </c>
      <c r="J157" s="46">
        <f>Paca!F164-('dep04'!F164+'dep05'!F164+'dep06'!F164+'dep13'!F164+'dep83'!F164+'dep84'!F164)</f>
        <v>0</v>
      </c>
      <c r="K157" s="46">
        <f>Paca!G164-('dep04'!G164+'dep05'!G164+'dep06'!G164+'dep13'!G164+'dep83'!G164+'dep84'!G164)</f>
        <v>0</v>
      </c>
    </row>
    <row r="158" spans="5:11" x14ac:dyDescent="0.25">
      <c r="E158" s="8">
        <v>45962</v>
      </c>
      <c r="F158" s="46">
        <f>Paca!B165-('dep04'!B165+'dep05'!B165+'dep06'!B165+'dep13'!B165+'dep83'!B165+'dep84'!B165)</f>
        <v>0</v>
      </c>
      <c r="G158" s="46">
        <f>Paca!C165-('dep04'!C165+'dep05'!C165+'dep06'!C165+'dep13'!C165+'dep83'!C165+'dep84'!C165)</f>
        <v>0</v>
      </c>
      <c r="H158" s="46">
        <f>Paca!D165-('dep04'!D165+'dep05'!D165+'dep06'!D165+'dep13'!D165+'dep83'!D165+'dep84'!D165)</f>
        <v>0</v>
      </c>
      <c r="I158" s="46">
        <f>Paca!E165-('dep04'!E165+'dep05'!E165+'dep06'!E165+'dep13'!E165+'dep83'!E165+'dep84'!E165)</f>
        <v>0</v>
      </c>
      <c r="J158" s="46">
        <f>Paca!F165-('dep04'!F165+'dep05'!F165+'dep06'!F165+'dep13'!F165+'dep83'!F165+'dep84'!F165)</f>
        <v>0</v>
      </c>
      <c r="K158" s="46">
        <f>Paca!G165-('dep04'!G165+'dep05'!G165+'dep06'!G165+'dep13'!G165+'dep83'!G165+'dep84'!G165)</f>
        <v>0</v>
      </c>
    </row>
    <row r="159" spans="5:11" x14ac:dyDescent="0.25">
      <c r="E159" s="8">
        <v>45992</v>
      </c>
      <c r="F159" s="46">
        <f>Paca!B166-('dep04'!B166+'dep05'!B166+'dep06'!B166+'dep13'!B166+'dep83'!B166+'dep84'!B166)</f>
        <v>0</v>
      </c>
      <c r="G159" s="46">
        <f>Paca!C166-('dep04'!C166+'dep05'!C166+'dep06'!C166+'dep13'!C166+'dep83'!C166+'dep84'!C166)</f>
        <v>0</v>
      </c>
      <c r="H159" s="46">
        <f>Paca!D166-('dep04'!D166+'dep05'!D166+'dep06'!D166+'dep13'!D166+'dep83'!D166+'dep84'!D166)</f>
        <v>0</v>
      </c>
      <c r="I159" s="46">
        <f>Paca!E166-('dep04'!E166+'dep05'!E166+'dep06'!E166+'dep13'!E166+'dep83'!E166+'dep84'!E166)</f>
        <v>0</v>
      </c>
      <c r="J159" s="46">
        <f>Paca!F166-('dep04'!F166+'dep05'!F166+'dep06'!F166+'dep13'!F166+'dep83'!F166+'dep84'!F166)</f>
        <v>0</v>
      </c>
      <c r="K159" s="46">
        <f>Paca!G166-('dep04'!G166+'dep05'!G166+'dep06'!G166+'dep13'!G166+'dep83'!G166+'dep84'!G166)</f>
        <v>0</v>
      </c>
    </row>
    <row r="160" spans="5:11" x14ac:dyDescent="0.25">
      <c r="E160" s="8">
        <v>46023</v>
      </c>
      <c r="F160" s="46">
        <f>Paca!B167-('dep04'!B167+'dep05'!B167+'dep06'!B167+'dep13'!B167+'dep83'!B167+'dep84'!B167)</f>
        <v>0</v>
      </c>
      <c r="G160" s="46">
        <f>Paca!C167-('dep04'!C167+'dep05'!C167+'dep06'!C167+'dep13'!C167+'dep83'!C167+'dep84'!C167)</f>
        <v>0</v>
      </c>
      <c r="H160" s="46">
        <f>Paca!D167-('dep04'!D167+'dep05'!D167+'dep06'!D167+'dep13'!D167+'dep83'!D167+'dep84'!D167)</f>
        <v>0</v>
      </c>
      <c r="I160" s="46">
        <f>Paca!E167-('dep04'!E167+'dep05'!E167+'dep06'!E167+'dep13'!E167+'dep83'!E167+'dep84'!E167)</f>
        <v>0</v>
      </c>
      <c r="J160" s="46">
        <f>Paca!F167-('dep04'!F167+'dep05'!F167+'dep06'!F167+'dep13'!F167+'dep83'!F167+'dep84'!F167)</f>
        <v>0</v>
      </c>
      <c r="K160" s="46">
        <f>Paca!G167-('dep04'!G167+'dep05'!G167+'dep06'!G167+'dep13'!G167+'dep83'!G167+'dep84'!G167)</f>
        <v>0</v>
      </c>
    </row>
    <row r="161" spans="5:11" x14ac:dyDescent="0.25">
      <c r="E161" s="8">
        <v>46054</v>
      </c>
      <c r="F161" s="46">
        <f>Paca!B168-('dep04'!B168+'dep05'!B168+'dep06'!B168+'dep13'!B168+'dep83'!B168+'dep84'!B168)</f>
        <v>0</v>
      </c>
      <c r="G161" s="46">
        <f>Paca!C168-('dep04'!C168+'dep05'!C168+'dep06'!C168+'dep13'!C168+'dep83'!C168+'dep84'!C168)</f>
        <v>0</v>
      </c>
      <c r="H161" s="46">
        <f>Paca!D168-('dep04'!D168+'dep05'!D168+'dep06'!D168+'dep13'!D168+'dep83'!D168+'dep84'!D168)</f>
        <v>0</v>
      </c>
      <c r="I161" s="46">
        <f>Paca!E168-('dep04'!E168+'dep05'!E168+'dep06'!E168+'dep13'!E168+'dep83'!E168+'dep84'!E168)</f>
        <v>0</v>
      </c>
      <c r="J161" s="46">
        <f>Paca!F168-('dep04'!F168+'dep05'!F168+'dep06'!F168+'dep13'!F168+'dep83'!F168+'dep84'!F168)</f>
        <v>0</v>
      </c>
      <c r="K161" s="46">
        <f>Paca!G168-('dep04'!G168+'dep05'!G168+'dep06'!G168+'dep13'!G168+'dep83'!G168+'dep84'!G168)</f>
        <v>0</v>
      </c>
    </row>
    <row r="162" spans="5:11" x14ac:dyDescent="0.25">
      <c r="E162" s="8">
        <v>46082</v>
      </c>
      <c r="F162" s="46">
        <f>Paca!B169-('dep04'!B169+'dep05'!B169+'dep06'!B169+'dep13'!B169+'dep83'!B169+'dep84'!B169)</f>
        <v>0</v>
      </c>
      <c r="G162" s="46">
        <f>Paca!C169-('dep04'!C169+'dep05'!C169+'dep06'!C169+'dep13'!C169+'dep83'!C169+'dep84'!C169)</f>
        <v>0</v>
      </c>
      <c r="H162" s="46">
        <f>Paca!D169-('dep04'!D169+'dep05'!D169+'dep06'!D169+'dep13'!D169+'dep83'!D169+'dep84'!D169)</f>
        <v>0</v>
      </c>
      <c r="I162" s="46">
        <f>Paca!E169-('dep04'!E169+'dep05'!E169+'dep06'!E169+'dep13'!E169+'dep83'!E169+'dep84'!E169)</f>
        <v>0</v>
      </c>
      <c r="J162" s="46">
        <f>Paca!F169-('dep04'!F169+'dep05'!F169+'dep06'!F169+'dep13'!F169+'dep83'!F169+'dep84'!F169)</f>
        <v>0</v>
      </c>
      <c r="K162" s="46">
        <f>Paca!G169-('dep04'!G169+'dep05'!G169+'dep06'!G169+'dep13'!G169+'dep83'!G169+'dep84'!G169)</f>
        <v>0</v>
      </c>
    </row>
    <row r="163" spans="5:11" x14ac:dyDescent="0.25">
      <c r="E163" s="8">
        <v>46113</v>
      </c>
      <c r="F163" s="46">
        <f>Paca!B170-('dep04'!B170+'dep05'!B170+'dep06'!B170+'dep13'!B170+'dep83'!B170+'dep84'!B170)</f>
        <v>0</v>
      </c>
      <c r="G163" s="46">
        <f>Paca!C170-('dep04'!C170+'dep05'!C170+'dep06'!C170+'dep13'!C170+'dep83'!C170+'dep84'!C170)</f>
        <v>0</v>
      </c>
      <c r="H163" s="46">
        <f>Paca!D170-('dep04'!D170+'dep05'!D170+'dep06'!D170+'dep13'!D170+'dep83'!D170+'dep84'!D170)</f>
        <v>0</v>
      </c>
      <c r="I163" s="46">
        <f>Paca!E170-('dep04'!E170+'dep05'!E170+'dep06'!E170+'dep13'!E170+'dep83'!E170+'dep84'!E170)</f>
        <v>0</v>
      </c>
      <c r="J163" s="46">
        <f>Paca!F170-('dep04'!F170+'dep05'!F170+'dep06'!F170+'dep13'!F170+'dep83'!F170+'dep84'!F170)</f>
        <v>0</v>
      </c>
      <c r="K163" s="46">
        <f>Paca!G170-('dep04'!G170+'dep05'!G170+'dep06'!G170+'dep13'!G170+'dep83'!G170+'dep84'!G170)</f>
        <v>0</v>
      </c>
    </row>
    <row r="164" spans="5:11" x14ac:dyDescent="0.25">
      <c r="E164" s="8">
        <v>46143</v>
      </c>
      <c r="F164" s="46">
        <f>Paca!B171-('dep04'!B171+'dep05'!B171+'dep06'!B171+'dep13'!B171+'dep83'!B171+'dep84'!B171)</f>
        <v>0</v>
      </c>
      <c r="G164" s="46">
        <f>Paca!C171-('dep04'!C171+'dep05'!C171+'dep06'!C171+'dep13'!C171+'dep83'!C171+'dep84'!C171)</f>
        <v>0</v>
      </c>
      <c r="H164" s="46">
        <f>Paca!D171-('dep04'!D171+'dep05'!D171+'dep06'!D171+'dep13'!D171+'dep83'!D171+'dep84'!D171)</f>
        <v>0</v>
      </c>
      <c r="I164" s="46">
        <f>Paca!E171-('dep04'!E171+'dep05'!E171+'dep06'!E171+'dep13'!E171+'dep83'!E171+'dep84'!E171)</f>
        <v>0</v>
      </c>
      <c r="J164" s="46">
        <f>Paca!F171-('dep04'!F171+'dep05'!F171+'dep06'!F171+'dep13'!F171+'dep83'!F171+'dep84'!F171)</f>
        <v>0</v>
      </c>
      <c r="K164" s="46">
        <f>Paca!G171-('dep04'!G171+'dep05'!G171+'dep06'!G171+'dep13'!G171+'dep83'!G171+'dep84'!G171)</f>
        <v>0</v>
      </c>
    </row>
    <row r="165" spans="5:11" x14ac:dyDescent="0.25">
      <c r="E165" s="8">
        <v>46174</v>
      </c>
      <c r="F165" s="46">
        <f>Paca!B172-('dep04'!B172+'dep05'!B172+'dep06'!B172+'dep13'!B172+'dep83'!B172+'dep84'!B172)</f>
        <v>0</v>
      </c>
      <c r="G165" s="46">
        <f>Paca!C172-('dep04'!C172+'dep05'!C172+'dep06'!C172+'dep13'!C172+'dep83'!C172+'dep84'!C172)</f>
        <v>0</v>
      </c>
      <c r="H165" s="46">
        <f>Paca!D172-('dep04'!D172+'dep05'!D172+'dep06'!D172+'dep13'!D172+'dep83'!D172+'dep84'!D172)</f>
        <v>0</v>
      </c>
      <c r="I165" s="46">
        <f>Paca!E172-('dep04'!E172+'dep05'!E172+'dep06'!E172+'dep13'!E172+'dep83'!E172+'dep84'!E172)</f>
        <v>0</v>
      </c>
      <c r="J165" s="46">
        <f>Paca!F172-('dep04'!F172+'dep05'!F172+'dep06'!F172+'dep13'!F172+'dep83'!F172+'dep84'!F172)</f>
        <v>0</v>
      </c>
      <c r="K165" s="46">
        <f>Paca!G172-('dep04'!G172+'dep05'!G172+'dep06'!G172+'dep13'!G172+'dep83'!G172+'dep84'!G172)</f>
        <v>0</v>
      </c>
    </row>
    <row r="166" spans="5:11" x14ac:dyDescent="0.25">
      <c r="E166" s="8">
        <v>46204</v>
      </c>
      <c r="F166" s="46">
        <f>Paca!B173-('dep04'!B173+'dep05'!B173+'dep06'!B173+'dep13'!B173+'dep83'!B173+'dep84'!B173)</f>
        <v>0</v>
      </c>
      <c r="G166" s="46">
        <f>Paca!C173-('dep04'!C173+'dep05'!C173+'dep06'!C173+'dep13'!C173+'dep83'!C173+'dep84'!C173)</f>
        <v>0</v>
      </c>
      <c r="H166" s="46">
        <f>Paca!D173-('dep04'!D173+'dep05'!D173+'dep06'!D173+'dep13'!D173+'dep83'!D173+'dep84'!D173)</f>
        <v>0</v>
      </c>
      <c r="I166" s="46">
        <f>Paca!E173-('dep04'!E173+'dep05'!E173+'dep06'!E173+'dep13'!E173+'dep83'!E173+'dep84'!E173)</f>
        <v>0</v>
      </c>
      <c r="J166" s="46">
        <f>Paca!F173-('dep04'!F173+'dep05'!F173+'dep06'!F173+'dep13'!F173+'dep83'!F173+'dep84'!F173)</f>
        <v>0</v>
      </c>
      <c r="K166" s="46">
        <f>Paca!G173-('dep04'!G173+'dep05'!G173+'dep06'!G173+'dep13'!G173+'dep83'!G173+'dep84'!G173)</f>
        <v>0</v>
      </c>
    </row>
    <row r="167" spans="5:11" x14ac:dyDescent="0.25">
      <c r="E167" s="8">
        <v>46235</v>
      </c>
      <c r="F167" s="46">
        <f>Paca!B174-('dep04'!B174+'dep05'!B174+'dep06'!B174+'dep13'!B174+'dep83'!B174+'dep84'!B174)</f>
        <v>0</v>
      </c>
      <c r="G167" s="46">
        <f>Paca!C174-('dep04'!C174+'dep05'!C174+'dep06'!C174+'dep13'!C174+'dep83'!C174+'dep84'!C174)</f>
        <v>0</v>
      </c>
      <c r="H167" s="46">
        <f>Paca!D174-('dep04'!D174+'dep05'!D174+'dep06'!D174+'dep13'!D174+'dep83'!D174+'dep84'!D174)</f>
        <v>0</v>
      </c>
      <c r="I167" s="46">
        <f>Paca!E174-('dep04'!E174+'dep05'!E174+'dep06'!E174+'dep13'!E174+'dep83'!E174+'dep84'!E174)</f>
        <v>0</v>
      </c>
      <c r="J167" s="46">
        <f>Paca!F174-('dep04'!F174+'dep05'!F174+'dep06'!F174+'dep13'!F174+'dep83'!F174+'dep84'!F174)</f>
        <v>0</v>
      </c>
      <c r="K167" s="46">
        <f>Paca!G174-('dep04'!G174+'dep05'!G174+'dep06'!G174+'dep13'!G174+'dep83'!G174+'dep84'!G174)</f>
        <v>0</v>
      </c>
    </row>
    <row r="168" spans="5:11" x14ac:dyDescent="0.25">
      <c r="E168" s="8">
        <v>46266</v>
      </c>
      <c r="F168" s="46">
        <f>Paca!B175-('dep04'!B175+'dep05'!B175+'dep06'!B175+'dep13'!B175+'dep83'!B175+'dep84'!B175)</f>
        <v>0</v>
      </c>
      <c r="G168" s="46">
        <f>Paca!C175-('dep04'!C175+'dep05'!C175+'dep06'!C175+'dep13'!C175+'dep83'!C175+'dep84'!C175)</f>
        <v>0</v>
      </c>
      <c r="H168" s="46">
        <f>Paca!D175-('dep04'!D175+'dep05'!D175+'dep06'!D175+'dep13'!D175+'dep83'!D175+'dep84'!D175)</f>
        <v>0</v>
      </c>
      <c r="I168" s="46">
        <f>Paca!E175-('dep04'!E175+'dep05'!E175+'dep06'!E175+'dep13'!E175+'dep83'!E175+'dep84'!E175)</f>
        <v>0</v>
      </c>
      <c r="J168" s="46">
        <f>Paca!F175-('dep04'!F175+'dep05'!F175+'dep06'!F175+'dep13'!F175+'dep83'!F175+'dep84'!F175)</f>
        <v>0</v>
      </c>
      <c r="K168" s="46">
        <f>Paca!G175-('dep04'!G175+'dep05'!G175+'dep06'!G175+'dep13'!G175+'dep83'!G175+'dep84'!G175)</f>
        <v>0</v>
      </c>
    </row>
    <row r="169" spans="5:11" x14ac:dyDescent="0.25">
      <c r="E169" s="8">
        <v>46296</v>
      </c>
      <c r="F169" s="46">
        <f>Paca!B176-('dep04'!B176+'dep05'!B176+'dep06'!B176+'dep13'!B176+'dep83'!B176+'dep84'!B176)</f>
        <v>0</v>
      </c>
      <c r="G169" s="46">
        <f>Paca!C176-('dep04'!C176+'dep05'!C176+'dep06'!C176+'dep13'!C176+'dep83'!C176+'dep84'!C176)</f>
        <v>0</v>
      </c>
      <c r="H169" s="46">
        <f>Paca!D176-('dep04'!D176+'dep05'!D176+'dep06'!D176+'dep13'!D176+'dep83'!D176+'dep84'!D176)</f>
        <v>0</v>
      </c>
      <c r="I169" s="46">
        <f>Paca!E176-('dep04'!E176+'dep05'!E176+'dep06'!E176+'dep13'!E176+'dep83'!E176+'dep84'!E176)</f>
        <v>0</v>
      </c>
      <c r="J169" s="46">
        <f>Paca!F176-('dep04'!F176+'dep05'!F176+'dep06'!F176+'dep13'!F176+'dep83'!F176+'dep84'!F176)</f>
        <v>0</v>
      </c>
      <c r="K169" s="46">
        <f>Paca!G176-('dep04'!G176+'dep05'!G176+'dep06'!G176+'dep13'!G176+'dep83'!G176+'dep84'!G176)</f>
        <v>0</v>
      </c>
    </row>
    <row r="170" spans="5:11" x14ac:dyDescent="0.25">
      <c r="E170" s="8">
        <v>46327</v>
      </c>
      <c r="F170" s="46">
        <f>Paca!B177-('dep04'!B177+'dep05'!B177+'dep06'!B177+'dep13'!B177+'dep83'!B177+'dep84'!B177)</f>
        <v>0</v>
      </c>
      <c r="G170" s="46">
        <f>Paca!C177-('dep04'!C177+'dep05'!C177+'dep06'!C177+'dep13'!C177+'dep83'!C177+'dep84'!C177)</f>
        <v>0</v>
      </c>
      <c r="H170" s="46">
        <f>Paca!D177-('dep04'!D177+'dep05'!D177+'dep06'!D177+'dep13'!D177+'dep83'!D177+'dep84'!D177)</f>
        <v>0</v>
      </c>
      <c r="I170" s="46">
        <f>Paca!E177-('dep04'!E177+'dep05'!E177+'dep06'!E177+'dep13'!E177+'dep83'!E177+'dep84'!E177)</f>
        <v>0</v>
      </c>
      <c r="J170" s="46">
        <f>Paca!F177-('dep04'!F177+'dep05'!F177+'dep06'!F177+'dep13'!F177+'dep83'!F177+'dep84'!F177)</f>
        <v>0</v>
      </c>
      <c r="K170" s="46">
        <f>Paca!G177-('dep04'!G177+'dep05'!G177+'dep06'!G177+'dep13'!G177+'dep83'!G177+'dep84'!G177)</f>
        <v>0</v>
      </c>
    </row>
    <row r="171" spans="5:11" x14ac:dyDescent="0.25">
      <c r="E171" s="8">
        <v>46357</v>
      </c>
      <c r="F171" s="46">
        <f>Paca!B178-('dep04'!B178+'dep05'!B178+'dep06'!B178+'dep13'!B178+'dep83'!B178+'dep84'!B178)</f>
        <v>0</v>
      </c>
      <c r="G171" s="46">
        <f>Paca!C178-('dep04'!C178+'dep05'!C178+'dep06'!C178+'dep13'!C178+'dep83'!C178+'dep84'!C178)</f>
        <v>0</v>
      </c>
      <c r="H171" s="46">
        <f>Paca!D178-('dep04'!D178+'dep05'!D178+'dep06'!D178+'dep13'!D178+'dep83'!D178+'dep84'!D178)</f>
        <v>0</v>
      </c>
      <c r="I171" s="46">
        <f>Paca!E178-('dep04'!E178+'dep05'!E178+'dep06'!E178+'dep13'!E178+'dep83'!E178+'dep84'!E178)</f>
        <v>0</v>
      </c>
      <c r="J171" s="46">
        <f>Paca!F178-('dep04'!F178+'dep05'!F178+'dep06'!F178+'dep13'!F178+'dep83'!F178+'dep84'!F178)</f>
        <v>0</v>
      </c>
      <c r="K171" s="46">
        <f>Paca!G178-('dep04'!G178+'dep05'!G178+'dep06'!G178+'dep13'!G178+'dep83'!G178+'dep84'!G178)</f>
        <v>0</v>
      </c>
    </row>
    <row r="172" spans="5:11" x14ac:dyDescent="0.25">
      <c r="E172" s="8">
        <v>46388</v>
      </c>
      <c r="F172" s="46">
        <f>Paca!B179-('dep04'!B179+'dep05'!B179+'dep06'!B179+'dep13'!B179+'dep83'!B179+'dep84'!B179)</f>
        <v>0</v>
      </c>
      <c r="G172" s="46">
        <f>Paca!C179-('dep04'!C179+'dep05'!C179+'dep06'!C179+'dep13'!C179+'dep83'!C179+'dep84'!C179)</f>
        <v>0</v>
      </c>
      <c r="H172" s="46">
        <f>Paca!D179-('dep04'!D179+'dep05'!D179+'dep06'!D179+'dep13'!D179+'dep83'!D179+'dep84'!D179)</f>
        <v>0</v>
      </c>
      <c r="I172" s="46">
        <f>Paca!E179-('dep04'!E179+'dep05'!E179+'dep06'!E179+'dep13'!E179+'dep83'!E179+'dep84'!E179)</f>
        <v>0</v>
      </c>
      <c r="J172" s="46">
        <f>Paca!F179-('dep04'!F179+'dep05'!F179+'dep06'!F179+'dep13'!F179+'dep83'!F179+'dep84'!F179)</f>
        <v>0</v>
      </c>
      <c r="K172" s="46">
        <f>Paca!G179-('dep04'!G179+'dep05'!G179+'dep06'!G179+'dep13'!G179+'dep83'!G179+'dep84'!G179)</f>
        <v>0</v>
      </c>
    </row>
    <row r="173" spans="5:11" x14ac:dyDescent="0.25">
      <c r="E173" s="8">
        <v>46419</v>
      </c>
      <c r="F173" s="46">
        <f>Paca!B180-('dep04'!B180+'dep05'!B180+'dep06'!B180+'dep13'!B180+'dep83'!B180+'dep84'!B180)</f>
        <v>0</v>
      </c>
      <c r="G173" s="46">
        <f>Paca!C180-('dep04'!C180+'dep05'!C180+'dep06'!C180+'dep13'!C180+'dep83'!C180+'dep84'!C180)</f>
        <v>0</v>
      </c>
      <c r="H173" s="46">
        <f>Paca!D180-('dep04'!D180+'dep05'!D180+'dep06'!D180+'dep13'!D180+'dep83'!D180+'dep84'!D180)</f>
        <v>0</v>
      </c>
      <c r="I173" s="46">
        <f>Paca!E180-('dep04'!E180+'dep05'!E180+'dep06'!E180+'dep13'!E180+'dep83'!E180+'dep84'!E180)</f>
        <v>0</v>
      </c>
      <c r="J173" s="46">
        <f>Paca!F180-('dep04'!F180+'dep05'!F180+'dep06'!F180+'dep13'!F180+'dep83'!F180+'dep84'!F180)</f>
        <v>0</v>
      </c>
      <c r="K173" s="46">
        <f>Paca!G180-('dep04'!G180+'dep05'!G180+'dep06'!G180+'dep13'!G180+'dep83'!G180+'dep84'!G180)</f>
        <v>0</v>
      </c>
    </row>
    <row r="174" spans="5:11" x14ac:dyDescent="0.25">
      <c r="E174" s="8">
        <v>46447</v>
      </c>
      <c r="F174" s="46">
        <f>Paca!B181-('dep04'!B181+'dep05'!B181+'dep06'!B181+'dep13'!B181+'dep83'!B181+'dep84'!B181)</f>
        <v>0</v>
      </c>
      <c r="G174" s="46">
        <f>Paca!C181-('dep04'!C181+'dep05'!C181+'dep06'!C181+'dep13'!C181+'dep83'!C181+'dep84'!C181)</f>
        <v>0</v>
      </c>
      <c r="H174" s="46">
        <f>Paca!D181-('dep04'!D181+'dep05'!D181+'dep06'!D181+'dep13'!D181+'dep83'!D181+'dep84'!D181)</f>
        <v>0</v>
      </c>
      <c r="I174" s="46">
        <f>Paca!E181-('dep04'!E181+'dep05'!E181+'dep06'!E181+'dep13'!E181+'dep83'!E181+'dep84'!E181)</f>
        <v>0</v>
      </c>
      <c r="J174" s="46">
        <f>Paca!F181-('dep04'!F181+'dep05'!F181+'dep06'!F181+'dep13'!F181+'dep83'!F181+'dep84'!F181)</f>
        <v>0</v>
      </c>
      <c r="K174" s="46">
        <f>Paca!G181-('dep04'!G181+'dep05'!G181+'dep06'!G181+'dep13'!G181+'dep83'!G181+'dep84'!G181)</f>
        <v>0</v>
      </c>
    </row>
    <row r="175" spans="5:11" x14ac:dyDescent="0.25">
      <c r="E175" s="8">
        <v>46478</v>
      </c>
      <c r="F175" s="46">
        <f>Paca!B182-('dep04'!B182+'dep05'!B182+'dep06'!B182+'dep13'!B182+'dep83'!B182+'dep84'!B182)</f>
        <v>0</v>
      </c>
      <c r="G175" s="46">
        <f>Paca!C182-('dep04'!C182+'dep05'!C182+'dep06'!C182+'dep13'!C182+'dep83'!C182+'dep84'!C182)</f>
        <v>0</v>
      </c>
      <c r="H175" s="46">
        <f>Paca!D182-('dep04'!D182+'dep05'!D182+'dep06'!D182+'dep13'!D182+'dep83'!D182+'dep84'!D182)</f>
        <v>0</v>
      </c>
      <c r="I175" s="46">
        <f>Paca!E182-('dep04'!E182+'dep05'!E182+'dep06'!E182+'dep13'!E182+'dep83'!E182+'dep84'!E182)</f>
        <v>0</v>
      </c>
      <c r="J175" s="46">
        <f>Paca!F182-('dep04'!F182+'dep05'!F182+'dep06'!F182+'dep13'!F182+'dep83'!F182+'dep84'!F182)</f>
        <v>0</v>
      </c>
      <c r="K175" s="46">
        <f>Paca!G182-('dep04'!G182+'dep05'!G182+'dep06'!G182+'dep13'!G182+'dep83'!G182+'dep84'!G182)</f>
        <v>0</v>
      </c>
    </row>
    <row r="176" spans="5:11" x14ac:dyDescent="0.25">
      <c r="E176" s="8">
        <v>46508</v>
      </c>
      <c r="F176" s="46">
        <f>Paca!B183-('dep04'!B183+'dep05'!B183+'dep06'!B183+'dep13'!B183+'dep83'!B183+'dep84'!B183)</f>
        <v>0</v>
      </c>
      <c r="G176" s="46">
        <f>Paca!C183-('dep04'!C183+'dep05'!C183+'dep06'!C183+'dep13'!C183+'dep83'!C183+'dep84'!C183)</f>
        <v>0</v>
      </c>
      <c r="H176" s="46">
        <f>Paca!D183-('dep04'!D183+'dep05'!D183+'dep06'!D183+'dep13'!D183+'dep83'!D183+'dep84'!D183)</f>
        <v>0</v>
      </c>
      <c r="I176" s="46">
        <f>Paca!E183-('dep04'!E183+'dep05'!E183+'dep06'!E183+'dep13'!E183+'dep83'!E183+'dep84'!E183)</f>
        <v>0</v>
      </c>
      <c r="J176" s="46">
        <f>Paca!F183-('dep04'!F183+'dep05'!F183+'dep06'!F183+'dep13'!F183+'dep83'!F183+'dep84'!F183)</f>
        <v>0</v>
      </c>
      <c r="K176" s="46">
        <f>Paca!G183-('dep04'!G183+'dep05'!G183+'dep06'!G183+'dep13'!G183+'dep83'!G183+'dep84'!G183)</f>
        <v>0</v>
      </c>
    </row>
    <row r="177" spans="5:11" x14ac:dyDescent="0.25">
      <c r="E177" s="8">
        <v>46539</v>
      </c>
      <c r="F177" s="46">
        <f>Paca!B184-('dep04'!B184+'dep05'!B184+'dep06'!B184+'dep13'!B184+'dep83'!B184+'dep84'!B184)</f>
        <v>0</v>
      </c>
      <c r="G177" s="46">
        <f>Paca!C184-('dep04'!C184+'dep05'!C184+'dep06'!C184+'dep13'!C184+'dep83'!C184+'dep84'!C184)</f>
        <v>0</v>
      </c>
      <c r="H177" s="46">
        <f>Paca!D184-('dep04'!D184+'dep05'!D184+'dep06'!D184+'dep13'!D184+'dep83'!D184+'dep84'!D184)</f>
        <v>0</v>
      </c>
      <c r="I177" s="46">
        <f>Paca!E184-('dep04'!E184+'dep05'!E184+'dep06'!E184+'dep13'!E184+'dep83'!E184+'dep84'!E184)</f>
        <v>0</v>
      </c>
      <c r="J177" s="46">
        <f>Paca!F184-('dep04'!F184+'dep05'!F184+'dep06'!F184+'dep13'!F184+'dep83'!F184+'dep84'!F184)</f>
        <v>0</v>
      </c>
      <c r="K177" s="46">
        <f>Paca!G184-('dep04'!G184+'dep05'!G184+'dep06'!G184+'dep13'!G184+'dep83'!G184+'dep84'!G184)</f>
        <v>0</v>
      </c>
    </row>
    <row r="178" spans="5:11" x14ac:dyDescent="0.25">
      <c r="E178" s="8">
        <v>46569</v>
      </c>
      <c r="F178" s="46">
        <f>Paca!B185-('dep04'!B185+'dep05'!B185+'dep06'!B185+'dep13'!B185+'dep83'!B185+'dep84'!B185)</f>
        <v>0</v>
      </c>
      <c r="G178" s="46">
        <f>Paca!C185-('dep04'!C185+'dep05'!C185+'dep06'!C185+'dep13'!C185+'dep83'!C185+'dep84'!C185)</f>
        <v>0</v>
      </c>
      <c r="H178" s="46">
        <f>Paca!D185-('dep04'!D185+'dep05'!D185+'dep06'!D185+'dep13'!D185+'dep83'!D185+'dep84'!D185)</f>
        <v>0</v>
      </c>
      <c r="I178" s="46">
        <f>Paca!E185-('dep04'!E185+'dep05'!E185+'dep06'!E185+'dep13'!E185+'dep83'!E185+'dep84'!E185)</f>
        <v>0</v>
      </c>
      <c r="J178" s="46">
        <f>Paca!F185-('dep04'!F185+'dep05'!F185+'dep06'!F185+'dep13'!F185+'dep83'!F185+'dep84'!F185)</f>
        <v>0</v>
      </c>
      <c r="K178" s="46">
        <f>Paca!G185-('dep04'!G185+'dep05'!G185+'dep06'!G185+'dep13'!G185+'dep83'!G185+'dep84'!G185)</f>
        <v>0</v>
      </c>
    </row>
    <row r="179" spans="5:11" x14ac:dyDescent="0.25">
      <c r="E179" s="8">
        <v>46600</v>
      </c>
      <c r="F179" s="46">
        <f>Paca!B186-('dep04'!B186+'dep05'!B186+'dep06'!B186+'dep13'!B186+'dep83'!B186+'dep84'!B186)</f>
        <v>0</v>
      </c>
      <c r="G179" s="46">
        <f>Paca!C186-('dep04'!C186+'dep05'!C186+'dep06'!C186+'dep13'!C186+'dep83'!C186+'dep84'!C186)</f>
        <v>0</v>
      </c>
      <c r="H179" s="46">
        <f>Paca!D186-('dep04'!D186+'dep05'!D186+'dep06'!D186+'dep13'!D186+'dep83'!D186+'dep84'!D186)</f>
        <v>0</v>
      </c>
      <c r="I179" s="46">
        <f>Paca!E186-('dep04'!E186+'dep05'!E186+'dep06'!E186+'dep13'!E186+'dep83'!E186+'dep84'!E186)</f>
        <v>0</v>
      </c>
      <c r="J179" s="46">
        <f>Paca!F186-('dep04'!F186+'dep05'!F186+'dep06'!F186+'dep13'!F186+'dep83'!F186+'dep84'!F186)</f>
        <v>0</v>
      </c>
      <c r="K179" s="46">
        <f>Paca!G186-('dep04'!G186+'dep05'!G186+'dep06'!G186+'dep13'!G186+'dep83'!G186+'dep84'!G186)</f>
        <v>0</v>
      </c>
    </row>
    <row r="180" spans="5:11" x14ac:dyDescent="0.25">
      <c r="E180" s="8">
        <v>46631</v>
      </c>
      <c r="F180" s="46">
        <f>Paca!B187-('dep04'!B187+'dep05'!B187+'dep06'!B187+'dep13'!B187+'dep83'!B187+'dep84'!B187)</f>
        <v>0</v>
      </c>
      <c r="G180" s="46">
        <f>Paca!C187-('dep04'!C187+'dep05'!C187+'dep06'!C187+'dep13'!C187+'dep83'!C187+'dep84'!C187)</f>
        <v>0</v>
      </c>
      <c r="H180" s="46">
        <f>Paca!D187-('dep04'!D187+'dep05'!D187+'dep06'!D187+'dep13'!D187+'dep83'!D187+'dep84'!D187)</f>
        <v>0</v>
      </c>
      <c r="I180" s="46">
        <f>Paca!E187-('dep04'!E187+'dep05'!E187+'dep06'!E187+'dep13'!E187+'dep83'!E187+'dep84'!E187)</f>
        <v>0</v>
      </c>
      <c r="J180" s="46">
        <f>Paca!F187-('dep04'!F187+'dep05'!F187+'dep06'!F187+'dep13'!F187+'dep83'!F187+'dep84'!F187)</f>
        <v>0</v>
      </c>
      <c r="K180" s="46">
        <f>Paca!G187-('dep04'!G187+'dep05'!G187+'dep06'!G187+'dep13'!G187+'dep83'!G187+'dep84'!G187)</f>
        <v>0</v>
      </c>
    </row>
    <row r="181" spans="5:11" x14ac:dyDescent="0.25">
      <c r="E181" s="8">
        <v>46661</v>
      </c>
      <c r="F181" s="46">
        <f>Paca!B188-('dep04'!B188+'dep05'!B188+'dep06'!B188+'dep13'!B188+'dep83'!B188+'dep84'!B188)</f>
        <v>0</v>
      </c>
      <c r="G181" s="46">
        <f>Paca!C188-('dep04'!C188+'dep05'!C188+'dep06'!C188+'dep13'!C188+'dep83'!C188+'dep84'!C188)</f>
        <v>0</v>
      </c>
      <c r="H181" s="46">
        <f>Paca!D188-('dep04'!D188+'dep05'!D188+'dep06'!D188+'dep13'!D188+'dep83'!D188+'dep84'!D188)</f>
        <v>0</v>
      </c>
      <c r="I181" s="46">
        <f>Paca!E188-('dep04'!E188+'dep05'!E188+'dep06'!E188+'dep13'!E188+'dep83'!E188+'dep84'!E188)</f>
        <v>0</v>
      </c>
      <c r="J181" s="46">
        <f>Paca!F188-('dep04'!F188+'dep05'!F188+'dep06'!F188+'dep13'!F188+'dep83'!F188+'dep84'!F188)</f>
        <v>0</v>
      </c>
      <c r="K181" s="46">
        <f>Paca!G188-('dep04'!G188+'dep05'!G188+'dep06'!G188+'dep13'!G188+'dep83'!G188+'dep84'!G188)</f>
        <v>0</v>
      </c>
    </row>
    <row r="182" spans="5:11" x14ac:dyDescent="0.25">
      <c r="E182" s="8">
        <v>46692</v>
      </c>
      <c r="F182" s="46">
        <f>Paca!B189-('dep04'!B189+'dep05'!B189+'dep06'!B189+'dep13'!B189+'dep83'!B189+'dep84'!B189)</f>
        <v>0</v>
      </c>
      <c r="G182" s="46">
        <f>Paca!C189-('dep04'!C189+'dep05'!C189+'dep06'!C189+'dep13'!C189+'dep83'!C189+'dep84'!C189)</f>
        <v>0</v>
      </c>
      <c r="H182" s="46">
        <f>Paca!D189-('dep04'!D189+'dep05'!D189+'dep06'!D189+'dep13'!D189+'dep83'!D189+'dep84'!D189)</f>
        <v>0</v>
      </c>
      <c r="I182" s="46">
        <f>Paca!E189-('dep04'!E189+'dep05'!E189+'dep06'!E189+'dep13'!E189+'dep83'!E189+'dep84'!E189)</f>
        <v>0</v>
      </c>
      <c r="J182" s="46">
        <f>Paca!F189-('dep04'!F189+'dep05'!F189+'dep06'!F189+'dep13'!F189+'dep83'!F189+'dep84'!F189)</f>
        <v>0</v>
      </c>
      <c r="K182" s="46">
        <f>Paca!G189-('dep04'!G189+'dep05'!G189+'dep06'!G189+'dep13'!G189+'dep83'!G189+'dep84'!G189)</f>
        <v>0</v>
      </c>
    </row>
    <row r="183" spans="5:11" x14ac:dyDescent="0.25">
      <c r="E183" s="8">
        <v>46722</v>
      </c>
      <c r="F183" s="46">
        <f>Paca!B190-('dep04'!B190+'dep05'!B190+'dep06'!B190+'dep13'!B190+'dep83'!B190+'dep84'!B190)</f>
        <v>0</v>
      </c>
      <c r="G183" s="46">
        <f>Paca!C190-('dep04'!C190+'dep05'!C190+'dep06'!C190+'dep13'!C190+'dep83'!C190+'dep84'!C190)</f>
        <v>0</v>
      </c>
      <c r="H183" s="46">
        <f>Paca!D190-('dep04'!D190+'dep05'!D190+'dep06'!D190+'dep13'!D190+'dep83'!D190+'dep84'!D190)</f>
        <v>0</v>
      </c>
      <c r="I183" s="46">
        <f>Paca!E190-('dep04'!E190+'dep05'!E190+'dep06'!E190+'dep13'!E190+'dep83'!E190+'dep84'!E190)</f>
        <v>0</v>
      </c>
      <c r="J183" s="46">
        <f>Paca!F190-('dep04'!F190+'dep05'!F190+'dep06'!F190+'dep13'!F190+'dep83'!F190+'dep84'!F190)</f>
        <v>0</v>
      </c>
      <c r="K183" s="46">
        <f>Paca!G190-('dep04'!G190+'dep05'!G190+'dep06'!G190+'dep13'!G190+'dep83'!G190+'dep84'!G190)</f>
        <v>0</v>
      </c>
    </row>
    <row r="184" spans="5:11" x14ac:dyDescent="0.25">
      <c r="E184" s="8">
        <v>46753</v>
      </c>
      <c r="F184" s="46">
        <f>Paca!B191-('dep04'!B191+'dep05'!B191+'dep06'!B191+'dep13'!B191+'dep83'!B191+'dep84'!B191)</f>
        <v>0</v>
      </c>
      <c r="G184" s="46">
        <f>Paca!C191-('dep04'!C191+'dep05'!C191+'dep06'!C191+'dep13'!C191+'dep83'!C191+'dep84'!C191)</f>
        <v>0</v>
      </c>
      <c r="H184" s="46">
        <f>Paca!D191-('dep04'!D191+'dep05'!D191+'dep06'!D191+'dep13'!D191+'dep83'!D191+'dep84'!D191)</f>
        <v>0</v>
      </c>
      <c r="I184" s="46">
        <f>Paca!E191-('dep04'!E191+'dep05'!E191+'dep06'!E191+'dep13'!E191+'dep83'!E191+'dep84'!E191)</f>
        <v>0</v>
      </c>
      <c r="J184" s="46">
        <f>Paca!F191-('dep04'!F191+'dep05'!F191+'dep06'!F191+'dep13'!F191+'dep83'!F191+'dep84'!F191)</f>
        <v>0</v>
      </c>
      <c r="K184" s="46">
        <f>Paca!G191-('dep04'!G191+'dep05'!G191+'dep06'!G191+'dep13'!G191+'dep83'!G191+'dep84'!G191)</f>
        <v>0</v>
      </c>
    </row>
    <row r="185" spans="5:11" x14ac:dyDescent="0.25">
      <c r="E185" s="8">
        <v>46784</v>
      </c>
      <c r="F185" s="46">
        <f>Paca!B192-('dep04'!B192+'dep05'!B192+'dep06'!B192+'dep13'!B192+'dep83'!B192+'dep84'!B192)</f>
        <v>0</v>
      </c>
      <c r="G185" s="46">
        <f>Paca!C192-('dep04'!C192+'dep05'!C192+'dep06'!C192+'dep13'!C192+'dep83'!C192+'dep84'!C192)</f>
        <v>0</v>
      </c>
      <c r="H185" s="46">
        <f>Paca!D192-('dep04'!D192+'dep05'!D192+'dep06'!D192+'dep13'!D192+'dep83'!D192+'dep84'!D192)</f>
        <v>0</v>
      </c>
      <c r="I185" s="46">
        <f>Paca!E192-('dep04'!E192+'dep05'!E192+'dep06'!E192+'dep13'!E192+'dep83'!E192+'dep84'!E192)</f>
        <v>0</v>
      </c>
      <c r="J185" s="46">
        <f>Paca!F192-('dep04'!F192+'dep05'!F192+'dep06'!F192+'dep13'!F192+'dep83'!F192+'dep84'!F192)</f>
        <v>0</v>
      </c>
      <c r="K185" s="46">
        <f>Paca!G192-('dep04'!G192+'dep05'!G192+'dep06'!G192+'dep13'!G192+'dep83'!G192+'dep84'!G192)</f>
        <v>0</v>
      </c>
    </row>
    <row r="186" spans="5:11" x14ac:dyDescent="0.25">
      <c r="E186" s="8">
        <v>46813</v>
      </c>
      <c r="F186" s="46">
        <f>Paca!B193-('dep04'!B193+'dep05'!B193+'dep06'!B193+'dep13'!B193+'dep83'!B193+'dep84'!B193)</f>
        <v>0</v>
      </c>
      <c r="G186" s="46">
        <f>Paca!C193-('dep04'!C193+'dep05'!C193+'dep06'!C193+'dep13'!C193+'dep83'!C193+'dep84'!C193)</f>
        <v>0</v>
      </c>
      <c r="H186" s="46">
        <f>Paca!D193-('dep04'!D193+'dep05'!D193+'dep06'!D193+'dep13'!D193+'dep83'!D193+'dep84'!D193)</f>
        <v>0</v>
      </c>
      <c r="I186" s="46">
        <f>Paca!E193-('dep04'!E193+'dep05'!E193+'dep06'!E193+'dep13'!E193+'dep83'!E193+'dep84'!E193)</f>
        <v>0</v>
      </c>
      <c r="J186" s="46">
        <f>Paca!F193-('dep04'!F193+'dep05'!F193+'dep06'!F193+'dep13'!F193+'dep83'!F193+'dep84'!F193)</f>
        <v>0</v>
      </c>
      <c r="K186" s="46">
        <f>Paca!G193-('dep04'!G193+'dep05'!G193+'dep06'!G193+'dep13'!G193+'dep83'!G193+'dep84'!G193)</f>
        <v>0</v>
      </c>
    </row>
    <row r="187" spans="5:11" x14ac:dyDescent="0.25">
      <c r="E187" s="8">
        <v>46844</v>
      </c>
      <c r="F187" s="46">
        <f>Paca!B194-('dep04'!B194+'dep05'!B194+'dep06'!B194+'dep13'!B194+'dep83'!B194+'dep84'!B194)</f>
        <v>0</v>
      </c>
      <c r="G187" s="46">
        <f>Paca!C194-('dep04'!C194+'dep05'!C194+'dep06'!C194+'dep13'!C194+'dep83'!C194+'dep84'!C194)</f>
        <v>0</v>
      </c>
      <c r="H187" s="46">
        <f>Paca!D194-('dep04'!D194+'dep05'!D194+'dep06'!D194+'dep13'!D194+'dep83'!D194+'dep84'!D194)</f>
        <v>0</v>
      </c>
      <c r="I187" s="46">
        <f>Paca!E194-('dep04'!E194+'dep05'!E194+'dep06'!E194+'dep13'!E194+'dep83'!E194+'dep84'!E194)</f>
        <v>0</v>
      </c>
      <c r="J187" s="46">
        <f>Paca!F194-('dep04'!F194+'dep05'!F194+'dep06'!F194+'dep13'!F194+'dep83'!F194+'dep84'!F194)</f>
        <v>0</v>
      </c>
      <c r="K187" s="46">
        <f>Paca!G194-('dep04'!G194+'dep05'!G194+'dep06'!G194+'dep13'!G194+'dep83'!G194+'dep84'!G194)</f>
        <v>0</v>
      </c>
    </row>
    <row r="188" spans="5:11" x14ac:dyDescent="0.25">
      <c r="E188" s="8">
        <v>46874</v>
      </c>
      <c r="F188" s="46">
        <f>Paca!B195-('dep04'!B195+'dep05'!B195+'dep06'!B195+'dep13'!B195+'dep83'!B195+'dep84'!B195)</f>
        <v>0</v>
      </c>
      <c r="G188" s="46">
        <f>Paca!C195-('dep04'!C195+'dep05'!C195+'dep06'!C195+'dep13'!C195+'dep83'!C195+'dep84'!C195)</f>
        <v>0</v>
      </c>
      <c r="H188" s="46">
        <f>Paca!D195-('dep04'!D195+'dep05'!D195+'dep06'!D195+'dep13'!D195+'dep83'!D195+'dep84'!D195)</f>
        <v>0</v>
      </c>
      <c r="I188" s="46">
        <f>Paca!E195-('dep04'!E195+'dep05'!E195+'dep06'!E195+'dep13'!E195+'dep83'!E195+'dep84'!E195)</f>
        <v>0</v>
      </c>
      <c r="J188" s="46">
        <f>Paca!F195-('dep04'!F195+'dep05'!F195+'dep06'!F195+'dep13'!F195+'dep83'!F195+'dep84'!F195)</f>
        <v>0</v>
      </c>
      <c r="K188" s="46">
        <f>Paca!G195-('dep04'!G195+'dep05'!G195+'dep06'!G195+'dep13'!G195+'dep83'!G195+'dep84'!G195)</f>
        <v>0</v>
      </c>
    </row>
    <row r="189" spans="5:11" x14ac:dyDescent="0.25">
      <c r="E189" s="8">
        <v>46905</v>
      </c>
      <c r="F189" s="46">
        <f>Paca!B196-('dep04'!B196+'dep05'!B196+'dep06'!B196+'dep13'!B196+'dep83'!B196+'dep84'!B196)</f>
        <v>0</v>
      </c>
      <c r="G189" s="46">
        <f>Paca!C196-('dep04'!C196+'dep05'!C196+'dep06'!C196+'dep13'!C196+'dep83'!C196+'dep84'!C196)</f>
        <v>0</v>
      </c>
      <c r="H189" s="46">
        <f>Paca!D196-('dep04'!D196+'dep05'!D196+'dep06'!D196+'dep13'!D196+'dep83'!D196+'dep84'!D196)</f>
        <v>0</v>
      </c>
      <c r="I189" s="46">
        <f>Paca!E196-('dep04'!E196+'dep05'!E196+'dep06'!E196+'dep13'!E196+'dep83'!E196+'dep84'!E196)</f>
        <v>0</v>
      </c>
      <c r="J189" s="46">
        <f>Paca!F196-('dep04'!F196+'dep05'!F196+'dep06'!F196+'dep13'!F196+'dep83'!F196+'dep84'!F196)</f>
        <v>0</v>
      </c>
      <c r="K189" s="46">
        <f>Paca!G196-('dep04'!G196+'dep05'!G196+'dep06'!G196+'dep13'!G196+'dep83'!G196+'dep84'!G196)</f>
        <v>0</v>
      </c>
    </row>
    <row r="190" spans="5:11" x14ac:dyDescent="0.25">
      <c r="E190" s="8">
        <v>46935</v>
      </c>
      <c r="F190" s="46">
        <f>Paca!B197-('dep04'!B197+'dep05'!B197+'dep06'!B197+'dep13'!B197+'dep83'!B197+'dep84'!B197)</f>
        <v>0</v>
      </c>
      <c r="G190" s="46">
        <f>Paca!C197-('dep04'!C197+'dep05'!C197+'dep06'!C197+'dep13'!C197+'dep83'!C197+'dep84'!C197)</f>
        <v>0</v>
      </c>
      <c r="H190" s="46">
        <f>Paca!D197-('dep04'!D197+'dep05'!D197+'dep06'!D197+'dep13'!D197+'dep83'!D197+'dep84'!D197)</f>
        <v>0</v>
      </c>
      <c r="I190" s="46">
        <f>Paca!E197-('dep04'!E197+'dep05'!E197+'dep06'!E197+'dep13'!E197+'dep83'!E197+'dep84'!E197)</f>
        <v>0</v>
      </c>
      <c r="J190" s="46">
        <f>Paca!F197-('dep04'!F197+'dep05'!F197+'dep06'!F197+'dep13'!F197+'dep83'!F197+'dep84'!F197)</f>
        <v>0</v>
      </c>
      <c r="K190" s="46">
        <f>Paca!G197-('dep04'!G197+'dep05'!G197+'dep06'!G197+'dep13'!G197+'dep83'!G197+'dep84'!G197)</f>
        <v>0</v>
      </c>
    </row>
    <row r="191" spans="5:11" x14ac:dyDescent="0.25">
      <c r="E191" s="8">
        <v>46966</v>
      </c>
      <c r="F191" s="46">
        <f>Paca!B198-('dep04'!B198+'dep05'!B198+'dep06'!B198+'dep13'!B198+'dep83'!B198+'dep84'!B198)</f>
        <v>0</v>
      </c>
      <c r="G191" s="46">
        <f>Paca!C198-('dep04'!C198+'dep05'!C198+'dep06'!C198+'dep13'!C198+'dep83'!C198+'dep84'!C198)</f>
        <v>0</v>
      </c>
      <c r="H191" s="46">
        <f>Paca!D198-('dep04'!D198+'dep05'!D198+'dep06'!D198+'dep13'!D198+'dep83'!D198+'dep84'!D198)</f>
        <v>0</v>
      </c>
      <c r="I191" s="46">
        <f>Paca!E198-('dep04'!E198+'dep05'!E198+'dep06'!E198+'dep13'!E198+'dep83'!E198+'dep84'!E198)</f>
        <v>0</v>
      </c>
      <c r="J191" s="46">
        <f>Paca!F198-('dep04'!F198+'dep05'!F198+'dep06'!F198+'dep13'!F198+'dep83'!F198+'dep84'!F198)</f>
        <v>0</v>
      </c>
      <c r="K191" s="46">
        <f>Paca!G198-('dep04'!G198+'dep05'!G198+'dep06'!G198+'dep13'!G198+'dep83'!G198+'dep84'!G198)</f>
        <v>0</v>
      </c>
    </row>
    <row r="192" spans="5:11" x14ac:dyDescent="0.25">
      <c r="E192" s="8">
        <v>46997</v>
      </c>
      <c r="F192" s="46">
        <f>Paca!B199-('dep04'!B199+'dep05'!B199+'dep06'!B199+'dep13'!B199+'dep83'!B199+'dep84'!B199)</f>
        <v>0</v>
      </c>
      <c r="G192" s="46">
        <f>Paca!C199-('dep04'!C199+'dep05'!C199+'dep06'!C199+'dep13'!C199+'dep83'!C199+'dep84'!C199)</f>
        <v>0</v>
      </c>
      <c r="H192" s="46">
        <f>Paca!D199-('dep04'!D199+'dep05'!D199+'dep06'!D199+'dep13'!D199+'dep83'!D199+'dep84'!D199)</f>
        <v>0</v>
      </c>
      <c r="I192" s="46">
        <f>Paca!E199-('dep04'!E199+'dep05'!E199+'dep06'!E199+'dep13'!E199+'dep83'!E199+'dep84'!E199)</f>
        <v>0</v>
      </c>
      <c r="J192" s="46">
        <f>Paca!F199-('dep04'!F199+'dep05'!F199+'dep06'!F199+'dep13'!F199+'dep83'!F199+'dep84'!F199)</f>
        <v>0</v>
      </c>
      <c r="K192" s="46">
        <f>Paca!G199-('dep04'!G199+'dep05'!G199+'dep06'!G199+'dep13'!G199+'dep83'!G199+'dep84'!G199)</f>
        <v>0</v>
      </c>
    </row>
    <row r="193" spans="5:11" x14ac:dyDescent="0.25">
      <c r="E193" s="8">
        <v>47027</v>
      </c>
      <c r="F193" s="46">
        <f>Paca!B200-('dep04'!B200+'dep05'!B200+'dep06'!B200+'dep13'!B200+'dep83'!B200+'dep84'!B200)</f>
        <v>0</v>
      </c>
      <c r="G193" s="46">
        <f>Paca!C200-('dep04'!C200+'dep05'!C200+'dep06'!C200+'dep13'!C200+'dep83'!C200+'dep84'!C200)</f>
        <v>0</v>
      </c>
      <c r="H193" s="46">
        <f>Paca!D200-('dep04'!D200+'dep05'!D200+'dep06'!D200+'dep13'!D200+'dep83'!D200+'dep84'!D200)</f>
        <v>0</v>
      </c>
      <c r="I193" s="46">
        <f>Paca!E200-('dep04'!E200+'dep05'!E200+'dep06'!E200+'dep13'!E200+'dep83'!E200+'dep84'!E200)</f>
        <v>0</v>
      </c>
      <c r="J193" s="46">
        <f>Paca!F200-('dep04'!F200+'dep05'!F200+'dep06'!F200+'dep13'!F200+'dep83'!F200+'dep84'!F200)</f>
        <v>0</v>
      </c>
      <c r="K193" s="46">
        <f>Paca!G200-('dep04'!G200+'dep05'!G200+'dep06'!G200+'dep13'!G200+'dep83'!G200+'dep84'!G200)</f>
        <v>0</v>
      </c>
    </row>
    <row r="194" spans="5:11" x14ac:dyDescent="0.25">
      <c r="E194" s="8">
        <v>47058</v>
      </c>
      <c r="F194" s="46">
        <f>Paca!B201-('dep04'!B201+'dep05'!B201+'dep06'!B201+'dep13'!B201+'dep83'!B201+'dep84'!B201)</f>
        <v>0</v>
      </c>
      <c r="G194" s="46">
        <f>Paca!C201-('dep04'!C201+'dep05'!C201+'dep06'!C201+'dep13'!C201+'dep83'!C201+'dep84'!C201)</f>
        <v>0</v>
      </c>
      <c r="H194" s="46">
        <f>Paca!D201-('dep04'!D201+'dep05'!D201+'dep06'!D201+'dep13'!D201+'dep83'!D201+'dep84'!D201)</f>
        <v>0</v>
      </c>
      <c r="I194" s="46">
        <f>Paca!E201-('dep04'!E201+'dep05'!E201+'dep06'!E201+'dep13'!E201+'dep83'!E201+'dep84'!E201)</f>
        <v>0</v>
      </c>
      <c r="J194" s="46">
        <f>Paca!F201-('dep04'!F201+'dep05'!F201+'dep06'!F201+'dep13'!F201+'dep83'!F201+'dep84'!F201)</f>
        <v>0</v>
      </c>
      <c r="K194" s="46">
        <f>Paca!G201-('dep04'!G201+'dep05'!G201+'dep06'!G201+'dep13'!G201+'dep83'!G201+'dep84'!G201)</f>
        <v>0</v>
      </c>
    </row>
    <row r="195" spans="5:11" x14ac:dyDescent="0.25">
      <c r="E195" s="8">
        <v>47088</v>
      </c>
      <c r="F195" s="46">
        <f>Paca!B202-('dep04'!B202+'dep05'!B202+'dep06'!B202+'dep13'!B202+'dep83'!B202+'dep84'!B202)</f>
        <v>0</v>
      </c>
      <c r="G195" s="46">
        <f>Paca!C202-('dep04'!C202+'dep05'!C202+'dep06'!C202+'dep13'!C202+'dep83'!C202+'dep84'!C202)</f>
        <v>0</v>
      </c>
      <c r="H195" s="46">
        <f>Paca!D202-('dep04'!D202+'dep05'!D202+'dep06'!D202+'dep13'!D202+'dep83'!D202+'dep84'!D202)</f>
        <v>0</v>
      </c>
      <c r="I195" s="46">
        <f>Paca!E202-('dep04'!E202+'dep05'!E202+'dep06'!E202+'dep13'!E202+'dep83'!E202+'dep84'!E202)</f>
        <v>0</v>
      </c>
      <c r="J195" s="46">
        <f>Paca!F202-('dep04'!F202+'dep05'!F202+'dep06'!F202+'dep13'!F202+'dep83'!F202+'dep84'!F202)</f>
        <v>0</v>
      </c>
      <c r="K195" s="46">
        <f>Paca!G202-('dep04'!G202+'dep05'!G202+'dep06'!G202+'dep13'!G202+'dep83'!G202+'dep84'!G202)</f>
        <v>0</v>
      </c>
    </row>
    <row r="196" spans="5:11" x14ac:dyDescent="0.25">
      <c r="E196" s="8">
        <v>47119</v>
      </c>
      <c r="F196" s="46">
        <f>Paca!B203-('dep04'!B203+'dep05'!B203+'dep06'!B203+'dep13'!B203+'dep83'!B203+'dep84'!B203)</f>
        <v>0</v>
      </c>
      <c r="G196" s="46">
        <f>Paca!C203-('dep04'!C203+'dep05'!C203+'dep06'!C203+'dep13'!C203+'dep83'!C203+'dep84'!C203)</f>
        <v>0</v>
      </c>
      <c r="H196" s="46">
        <f>Paca!D203-('dep04'!D203+'dep05'!D203+'dep06'!D203+'dep13'!D203+'dep83'!D203+'dep84'!D203)</f>
        <v>0</v>
      </c>
      <c r="I196" s="46">
        <f>Paca!E203-('dep04'!E203+'dep05'!E203+'dep06'!E203+'dep13'!E203+'dep83'!E203+'dep84'!E203)</f>
        <v>0</v>
      </c>
      <c r="J196" s="46">
        <f>Paca!F203-('dep04'!F203+'dep05'!F203+'dep06'!F203+'dep13'!F203+'dep83'!F203+'dep84'!F203)</f>
        <v>0</v>
      </c>
      <c r="K196" s="46">
        <f>Paca!G203-('dep04'!G203+'dep05'!G203+'dep06'!G203+'dep13'!G203+'dep83'!G203+'dep84'!G203)</f>
        <v>0</v>
      </c>
    </row>
    <row r="197" spans="5:11" x14ac:dyDescent="0.25">
      <c r="E197" s="8">
        <v>47150</v>
      </c>
      <c r="F197" s="46">
        <f>Paca!B204-('dep04'!B204+'dep05'!B204+'dep06'!B204+'dep13'!B204+'dep83'!B204+'dep84'!B204)</f>
        <v>0</v>
      </c>
      <c r="G197" s="46">
        <f>Paca!C204-('dep04'!C204+'dep05'!C204+'dep06'!C204+'dep13'!C204+'dep83'!C204+'dep84'!C204)</f>
        <v>0</v>
      </c>
      <c r="H197" s="46">
        <f>Paca!D204-('dep04'!D204+'dep05'!D204+'dep06'!D204+'dep13'!D204+'dep83'!D204+'dep84'!D204)</f>
        <v>0</v>
      </c>
      <c r="I197" s="46">
        <f>Paca!E204-('dep04'!E204+'dep05'!E204+'dep06'!E204+'dep13'!E204+'dep83'!E204+'dep84'!E204)</f>
        <v>0</v>
      </c>
      <c r="J197" s="46">
        <f>Paca!F204-('dep04'!F204+'dep05'!F204+'dep06'!F204+'dep13'!F204+'dep83'!F204+'dep84'!F204)</f>
        <v>0</v>
      </c>
      <c r="K197" s="46">
        <f>Paca!G204-('dep04'!G204+'dep05'!G204+'dep06'!G204+'dep13'!G204+'dep83'!G204+'dep84'!G204)</f>
        <v>0</v>
      </c>
    </row>
    <row r="198" spans="5:11" x14ac:dyDescent="0.25">
      <c r="E198" s="8">
        <v>47178</v>
      </c>
      <c r="F198" s="46">
        <f>Paca!B205-('dep04'!B205+'dep05'!B205+'dep06'!B205+'dep13'!B205+'dep83'!B205+'dep84'!B205)</f>
        <v>0</v>
      </c>
      <c r="G198" s="46">
        <f>Paca!C205-('dep04'!C205+'dep05'!C205+'dep06'!C205+'dep13'!C205+'dep83'!C205+'dep84'!C205)</f>
        <v>0</v>
      </c>
      <c r="H198" s="46">
        <f>Paca!D205-('dep04'!D205+'dep05'!D205+'dep06'!D205+'dep13'!D205+'dep83'!D205+'dep84'!D205)</f>
        <v>0</v>
      </c>
      <c r="I198" s="46">
        <f>Paca!E205-('dep04'!E205+'dep05'!E205+'dep06'!E205+'dep13'!E205+'dep83'!E205+'dep84'!E205)</f>
        <v>0</v>
      </c>
      <c r="J198" s="46">
        <f>Paca!F205-('dep04'!F205+'dep05'!F205+'dep06'!F205+'dep13'!F205+'dep83'!F205+'dep84'!F205)</f>
        <v>0</v>
      </c>
      <c r="K198" s="46">
        <f>Paca!G205-('dep04'!G205+'dep05'!G205+'dep06'!G205+'dep13'!G205+'dep83'!G205+'dep84'!G205)</f>
        <v>0</v>
      </c>
    </row>
    <row r="199" spans="5:11" x14ac:dyDescent="0.25">
      <c r="E199" s="8">
        <v>47209</v>
      </c>
      <c r="F199" s="46">
        <f>Paca!B206-('dep04'!B206+'dep05'!B206+'dep06'!B206+'dep13'!B206+'dep83'!B206+'dep84'!B206)</f>
        <v>0</v>
      </c>
      <c r="G199" s="46">
        <f>Paca!C206-('dep04'!C206+'dep05'!C206+'dep06'!C206+'dep13'!C206+'dep83'!C206+'dep84'!C206)</f>
        <v>0</v>
      </c>
      <c r="H199" s="46">
        <f>Paca!D206-('dep04'!D206+'dep05'!D206+'dep06'!D206+'dep13'!D206+'dep83'!D206+'dep84'!D206)</f>
        <v>0</v>
      </c>
      <c r="I199" s="46">
        <f>Paca!E206-('dep04'!E206+'dep05'!E206+'dep06'!E206+'dep13'!E206+'dep83'!E206+'dep84'!E206)</f>
        <v>0</v>
      </c>
      <c r="J199" s="46">
        <f>Paca!F206-('dep04'!F206+'dep05'!F206+'dep06'!F206+'dep13'!F206+'dep83'!F206+'dep84'!F206)</f>
        <v>0</v>
      </c>
      <c r="K199" s="46">
        <f>Paca!G206-('dep04'!G206+'dep05'!G206+'dep06'!G206+'dep13'!G206+'dep83'!G206+'dep84'!G206)</f>
        <v>0</v>
      </c>
    </row>
    <row r="200" spans="5:11" x14ac:dyDescent="0.25">
      <c r="E200" s="8">
        <v>47239</v>
      </c>
      <c r="F200" s="46">
        <f>Paca!B207-('dep04'!B207+'dep05'!B207+'dep06'!B207+'dep13'!B207+'dep83'!B207+'dep84'!B207)</f>
        <v>0</v>
      </c>
      <c r="G200" s="46">
        <f>Paca!C207-('dep04'!C207+'dep05'!C207+'dep06'!C207+'dep13'!C207+'dep83'!C207+'dep84'!C207)</f>
        <v>0</v>
      </c>
      <c r="H200" s="46">
        <f>Paca!D207-('dep04'!D207+'dep05'!D207+'dep06'!D207+'dep13'!D207+'dep83'!D207+'dep84'!D207)</f>
        <v>0</v>
      </c>
      <c r="I200" s="46">
        <f>Paca!E207-('dep04'!E207+'dep05'!E207+'dep06'!E207+'dep13'!E207+'dep83'!E207+'dep84'!E207)</f>
        <v>0</v>
      </c>
      <c r="J200" s="46">
        <f>Paca!F207-('dep04'!F207+'dep05'!F207+'dep06'!F207+'dep13'!F207+'dep83'!F207+'dep84'!F207)</f>
        <v>0</v>
      </c>
      <c r="K200" s="46">
        <f>Paca!G207-('dep04'!G207+'dep05'!G207+'dep06'!G207+'dep13'!G207+'dep83'!G207+'dep84'!G207)</f>
        <v>0</v>
      </c>
    </row>
    <row r="201" spans="5:11" x14ac:dyDescent="0.25">
      <c r="E201" s="8">
        <v>47270</v>
      </c>
      <c r="F201" s="46">
        <f>Paca!B208-('dep04'!B208+'dep05'!B208+'dep06'!B208+'dep13'!B208+'dep83'!B208+'dep84'!B208)</f>
        <v>0</v>
      </c>
      <c r="G201" s="46">
        <f>Paca!C208-('dep04'!C208+'dep05'!C208+'dep06'!C208+'dep13'!C208+'dep83'!C208+'dep84'!C208)</f>
        <v>0</v>
      </c>
      <c r="H201" s="46">
        <f>Paca!D208-('dep04'!D208+'dep05'!D208+'dep06'!D208+'dep13'!D208+'dep83'!D208+'dep84'!D208)</f>
        <v>0</v>
      </c>
      <c r="I201" s="46">
        <f>Paca!E208-('dep04'!E208+'dep05'!E208+'dep06'!E208+'dep13'!E208+'dep83'!E208+'dep84'!E208)</f>
        <v>0</v>
      </c>
      <c r="J201" s="46">
        <f>Paca!F208-('dep04'!F208+'dep05'!F208+'dep06'!F208+'dep13'!F208+'dep83'!F208+'dep84'!F208)</f>
        <v>0</v>
      </c>
      <c r="K201" s="46">
        <f>Paca!G208-('dep04'!G208+'dep05'!G208+'dep06'!G208+'dep13'!G208+'dep83'!G208+'dep84'!G208)</f>
        <v>0</v>
      </c>
    </row>
    <row r="202" spans="5:11" x14ac:dyDescent="0.25">
      <c r="E202" s="8">
        <v>47300</v>
      </c>
      <c r="F202" s="46">
        <f>Paca!B209-('dep04'!B209+'dep05'!B209+'dep06'!B209+'dep13'!B209+'dep83'!B209+'dep84'!B209)</f>
        <v>0</v>
      </c>
      <c r="G202" s="46">
        <f>Paca!C209-('dep04'!C209+'dep05'!C209+'dep06'!C209+'dep13'!C209+'dep83'!C209+'dep84'!C209)</f>
        <v>0</v>
      </c>
      <c r="H202" s="46">
        <f>Paca!D209-('dep04'!D209+'dep05'!D209+'dep06'!D209+'dep13'!D209+'dep83'!D209+'dep84'!D209)</f>
        <v>0</v>
      </c>
      <c r="I202" s="46">
        <f>Paca!E209-('dep04'!E209+'dep05'!E209+'dep06'!E209+'dep13'!E209+'dep83'!E209+'dep84'!E209)</f>
        <v>0</v>
      </c>
      <c r="J202" s="46">
        <f>Paca!F209-('dep04'!F209+'dep05'!F209+'dep06'!F209+'dep13'!F209+'dep83'!F209+'dep84'!F209)</f>
        <v>0</v>
      </c>
      <c r="K202" s="46">
        <f>Paca!G209-('dep04'!G209+'dep05'!G209+'dep06'!G209+'dep13'!G209+'dep83'!G209+'dep84'!G209)</f>
        <v>0</v>
      </c>
    </row>
    <row r="203" spans="5:11" x14ac:dyDescent="0.25">
      <c r="E203" s="8">
        <v>47331</v>
      </c>
      <c r="F203" s="46">
        <f>Paca!B210-('dep04'!B210+'dep05'!B210+'dep06'!B210+'dep13'!B210+'dep83'!B210+'dep84'!B210)</f>
        <v>0</v>
      </c>
      <c r="G203" s="46">
        <f>Paca!C210-('dep04'!C210+'dep05'!C210+'dep06'!C210+'dep13'!C210+'dep83'!C210+'dep84'!C210)</f>
        <v>0</v>
      </c>
      <c r="H203" s="46">
        <f>Paca!D210-('dep04'!D210+'dep05'!D210+'dep06'!D210+'dep13'!D210+'dep83'!D210+'dep84'!D210)</f>
        <v>0</v>
      </c>
      <c r="I203" s="46">
        <f>Paca!E210-('dep04'!E210+'dep05'!E210+'dep06'!E210+'dep13'!E210+'dep83'!E210+'dep84'!E210)</f>
        <v>0</v>
      </c>
      <c r="J203" s="46">
        <f>Paca!F210-('dep04'!F210+'dep05'!F210+'dep06'!F210+'dep13'!F210+'dep83'!F210+'dep84'!F210)</f>
        <v>0</v>
      </c>
      <c r="K203" s="46">
        <f>Paca!G210-('dep04'!G210+'dep05'!G210+'dep06'!G210+'dep13'!G210+'dep83'!G210+'dep84'!G210)</f>
        <v>0</v>
      </c>
    </row>
    <row r="204" spans="5:11" x14ac:dyDescent="0.25">
      <c r="E204" s="8">
        <v>47362</v>
      </c>
      <c r="F204" s="46">
        <f>Paca!B211-('dep04'!B211+'dep05'!B211+'dep06'!B211+'dep13'!B211+'dep83'!B211+'dep84'!B211)</f>
        <v>0</v>
      </c>
      <c r="G204" s="46">
        <f>Paca!C211-('dep04'!C211+'dep05'!C211+'dep06'!C211+'dep13'!C211+'dep83'!C211+'dep84'!C211)</f>
        <v>0</v>
      </c>
      <c r="H204" s="46">
        <f>Paca!D211-('dep04'!D211+'dep05'!D211+'dep06'!D211+'dep13'!D211+'dep83'!D211+'dep84'!D211)</f>
        <v>0</v>
      </c>
      <c r="I204" s="46">
        <f>Paca!E211-('dep04'!E211+'dep05'!E211+'dep06'!E211+'dep13'!E211+'dep83'!E211+'dep84'!E211)</f>
        <v>0</v>
      </c>
      <c r="J204" s="46">
        <f>Paca!F211-('dep04'!F211+'dep05'!F211+'dep06'!F211+'dep13'!F211+'dep83'!F211+'dep84'!F211)</f>
        <v>0</v>
      </c>
      <c r="K204" s="46">
        <f>Paca!G211-('dep04'!G211+'dep05'!G211+'dep06'!G211+'dep13'!G211+'dep83'!G211+'dep84'!G211)</f>
        <v>0</v>
      </c>
    </row>
    <row r="205" spans="5:11" x14ac:dyDescent="0.25">
      <c r="E205" s="8">
        <v>47392</v>
      </c>
      <c r="F205" s="46">
        <f>Paca!B212-('dep04'!B212+'dep05'!B212+'dep06'!B212+'dep13'!B212+'dep83'!B212+'dep84'!B212)</f>
        <v>0</v>
      </c>
      <c r="G205" s="46">
        <f>Paca!C212-('dep04'!C212+'dep05'!C212+'dep06'!C212+'dep13'!C212+'dep83'!C212+'dep84'!C212)</f>
        <v>0</v>
      </c>
      <c r="H205" s="46">
        <f>Paca!D212-('dep04'!D212+'dep05'!D212+'dep06'!D212+'dep13'!D212+'dep83'!D212+'dep84'!D212)</f>
        <v>0</v>
      </c>
      <c r="I205" s="46">
        <f>Paca!E212-('dep04'!E212+'dep05'!E212+'dep06'!E212+'dep13'!E212+'dep83'!E212+'dep84'!E212)</f>
        <v>0</v>
      </c>
      <c r="J205" s="46">
        <f>Paca!F212-('dep04'!F212+'dep05'!F212+'dep06'!F212+'dep13'!F212+'dep83'!F212+'dep84'!F212)</f>
        <v>0</v>
      </c>
      <c r="K205" s="46">
        <f>Paca!G212-('dep04'!G212+'dep05'!G212+'dep06'!G212+'dep13'!G212+'dep83'!G212+'dep84'!G212)</f>
        <v>0</v>
      </c>
    </row>
    <row r="206" spans="5:11" x14ac:dyDescent="0.25">
      <c r="E206" s="8">
        <v>47423</v>
      </c>
      <c r="F206" s="46">
        <f>Paca!B213-('dep04'!B213+'dep05'!B213+'dep06'!B213+'dep13'!B213+'dep83'!B213+'dep84'!B213)</f>
        <v>0</v>
      </c>
      <c r="G206" s="46">
        <f>Paca!C213-('dep04'!C213+'dep05'!C213+'dep06'!C213+'dep13'!C213+'dep83'!C213+'dep84'!C213)</f>
        <v>0</v>
      </c>
      <c r="H206" s="46">
        <f>Paca!D213-('dep04'!D213+'dep05'!D213+'dep06'!D213+'dep13'!D213+'dep83'!D213+'dep84'!D213)</f>
        <v>0</v>
      </c>
      <c r="I206" s="46">
        <f>Paca!E213-('dep04'!E213+'dep05'!E213+'dep06'!E213+'dep13'!E213+'dep83'!E213+'dep84'!E213)</f>
        <v>0</v>
      </c>
      <c r="J206" s="46">
        <f>Paca!F213-('dep04'!F213+'dep05'!F213+'dep06'!F213+'dep13'!F213+'dep83'!F213+'dep84'!F213)</f>
        <v>0</v>
      </c>
      <c r="K206" s="46">
        <f>Paca!G213-('dep04'!G213+'dep05'!G213+'dep06'!G213+'dep13'!G213+'dep83'!G213+'dep84'!G213)</f>
        <v>0</v>
      </c>
    </row>
    <row r="207" spans="5:11" x14ac:dyDescent="0.25">
      <c r="E207" s="8">
        <v>47453</v>
      </c>
      <c r="F207" s="46">
        <f>Paca!B214-('dep04'!B214+'dep05'!B214+'dep06'!B214+'dep13'!B214+'dep83'!B214+'dep84'!B214)</f>
        <v>0</v>
      </c>
      <c r="G207" s="46">
        <f>Paca!C214-('dep04'!C214+'dep05'!C214+'dep06'!C214+'dep13'!C214+'dep83'!C214+'dep84'!C214)</f>
        <v>0</v>
      </c>
      <c r="H207" s="46">
        <f>Paca!D214-('dep04'!D214+'dep05'!D214+'dep06'!D214+'dep13'!D214+'dep83'!D214+'dep84'!D214)</f>
        <v>0</v>
      </c>
      <c r="I207" s="46">
        <f>Paca!E214-('dep04'!E214+'dep05'!E214+'dep06'!E214+'dep13'!E214+'dep83'!E214+'dep84'!E214)</f>
        <v>0</v>
      </c>
      <c r="J207" s="46">
        <f>Paca!F214-('dep04'!F214+'dep05'!F214+'dep06'!F214+'dep13'!F214+'dep83'!F214+'dep84'!F214)</f>
        <v>0</v>
      </c>
      <c r="K207" s="46">
        <f>Paca!G214-('dep04'!G214+'dep05'!G214+'dep06'!G214+'dep13'!G214+'dep83'!G214+'dep84'!G214)</f>
        <v>0</v>
      </c>
    </row>
  </sheetData>
  <mergeCells count="1">
    <mergeCell ref="F2:K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29"/>
  <sheetViews>
    <sheetView topLeftCell="A33" zoomScale="70" zoomScaleNormal="85" workbookViewId="0">
      <selection activeCell="D4" sqref="D4"/>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2" t="s">
        <v>78</v>
      </c>
      <c r="B2" s="7" t="s">
        <v>75</v>
      </c>
      <c r="C2" s="41">
        <f>Paca!$F73</f>
        <v>25778</v>
      </c>
      <c r="D2" s="41">
        <f>Paca!$G73</f>
        <v>1259</v>
      </c>
      <c r="E2" s="41">
        <f>D2+C2</f>
        <v>27037</v>
      </c>
      <c r="F2" s="41"/>
      <c r="G2" s="41"/>
      <c r="H2" s="41"/>
      <c r="I2" s="41">
        <f>'dep04'!$F73</f>
        <v>951</v>
      </c>
      <c r="J2" s="41">
        <f>'dep04'!$G73</f>
        <v>19</v>
      </c>
      <c r="K2" s="41">
        <f>'dep05'!$F73</f>
        <v>697</v>
      </c>
      <c r="L2" s="41">
        <f>'dep05'!$G73</f>
        <v>31</v>
      </c>
      <c r="M2" s="41">
        <f>'dep06'!$F73</f>
        <v>5288</v>
      </c>
      <c r="N2" s="41">
        <f>'dep06'!$G73</f>
        <v>250</v>
      </c>
      <c r="O2" s="41">
        <f>'dep13'!$F73</f>
        <v>10348</v>
      </c>
      <c r="P2" s="41">
        <f>'dep13'!$G73</f>
        <v>650</v>
      </c>
      <c r="Q2" s="41">
        <f>'dep83'!$F73</f>
        <v>5292</v>
      </c>
      <c r="R2" s="41">
        <f>'dep83'!$G73</f>
        <v>257</v>
      </c>
      <c r="S2" s="41">
        <f>'dep84'!$F73</f>
        <v>3202</v>
      </c>
      <c r="T2" s="41">
        <f>'dep84'!$G73</f>
        <v>52</v>
      </c>
      <c r="U2" s="41">
        <f>'France métro'!F73</f>
        <v>385274</v>
      </c>
      <c r="V2" s="41">
        <f>'France métro'!G73</f>
        <v>21626</v>
      </c>
      <c r="W2" s="41">
        <f>V2+U2</f>
        <v>406900</v>
      </c>
    </row>
    <row r="3" spans="1:26" x14ac:dyDescent="0.25">
      <c r="A3" s="132"/>
      <c r="B3" s="7" t="s">
        <v>79</v>
      </c>
      <c r="C3" s="41">
        <f>Paca!$F76</f>
        <v>24604</v>
      </c>
      <c r="D3" s="41">
        <f>Paca!$G76</f>
        <v>1240</v>
      </c>
      <c r="E3" s="41">
        <f t="shared" ref="E3:E18" si="0">D3+C3</f>
        <v>25844</v>
      </c>
      <c r="F3" s="106"/>
      <c r="G3" s="41"/>
      <c r="H3" s="41"/>
      <c r="I3" s="41">
        <f>'dep04'!$F76</f>
        <v>928</v>
      </c>
      <c r="J3" s="41">
        <f>'dep04'!$G76</f>
        <v>18</v>
      </c>
      <c r="K3" s="41">
        <f>'dep05'!$F76</f>
        <v>671</v>
      </c>
      <c r="L3" s="41">
        <f>'dep05'!$G76</f>
        <v>32</v>
      </c>
      <c r="M3" s="41">
        <f>'dep06'!$F76</f>
        <v>4995</v>
      </c>
      <c r="N3" s="41">
        <f>'dep06'!$G76</f>
        <v>248</v>
      </c>
      <c r="O3" s="41">
        <f>'dep13'!$F76</f>
        <v>9917</v>
      </c>
      <c r="P3" s="41">
        <f>'dep13'!$G76</f>
        <v>642</v>
      </c>
      <c r="Q3" s="41">
        <f>'dep83'!$F76</f>
        <v>5013</v>
      </c>
      <c r="R3" s="41">
        <f>'dep83'!$G76</f>
        <v>249</v>
      </c>
      <c r="S3" s="41">
        <f>'dep84'!$F76</f>
        <v>3080</v>
      </c>
      <c r="T3" s="41">
        <f>'dep84'!$G76</f>
        <v>51</v>
      </c>
      <c r="U3" s="41">
        <f>'France métro'!F76</f>
        <v>372741</v>
      </c>
      <c r="V3" s="41">
        <f>'France métro'!G76</f>
        <v>21268</v>
      </c>
      <c r="W3" s="41">
        <f t="shared" ref="W3:W22" si="1">V3+U3</f>
        <v>394009</v>
      </c>
    </row>
    <row r="4" spans="1:26" x14ac:dyDescent="0.25">
      <c r="A4" s="132"/>
      <c r="B4" s="7" t="s">
        <v>80</v>
      </c>
      <c r="C4" s="41">
        <f>Paca!$F79</f>
        <v>25414</v>
      </c>
      <c r="D4" s="41">
        <f>Paca!$G79</f>
        <v>1062</v>
      </c>
      <c r="E4" s="41">
        <f t="shared" si="0"/>
        <v>26476</v>
      </c>
      <c r="F4" s="106"/>
      <c r="G4" s="41"/>
      <c r="H4" s="41"/>
      <c r="I4" s="41">
        <f>'dep04'!$F79</f>
        <v>991</v>
      </c>
      <c r="J4" s="41">
        <f>'dep04'!$G79</f>
        <v>29</v>
      </c>
      <c r="K4" s="41">
        <f>'dep05'!$F79</f>
        <v>716</v>
      </c>
      <c r="L4" s="41">
        <f>'dep05'!$G79</f>
        <v>26</v>
      </c>
      <c r="M4" s="41">
        <f>'dep06'!$F79</f>
        <v>5079</v>
      </c>
      <c r="N4" s="41">
        <f>'dep06'!$G79</f>
        <v>221</v>
      </c>
      <c r="O4" s="41">
        <f>'dep13'!$F79</f>
        <v>10407</v>
      </c>
      <c r="P4" s="41">
        <f>'dep13'!$G79</f>
        <v>524</v>
      </c>
      <c r="Q4" s="41">
        <f>'dep83'!$F79</f>
        <v>4981</v>
      </c>
      <c r="R4" s="41">
        <f>'dep83'!$G79</f>
        <v>203</v>
      </c>
      <c r="S4" s="41">
        <f>'dep84'!$F79</f>
        <v>3240</v>
      </c>
      <c r="T4" s="41">
        <f>'dep84'!$G79</f>
        <v>59</v>
      </c>
      <c r="U4" s="41">
        <f>'France métro'!F79</f>
        <v>391412</v>
      </c>
      <c r="V4" s="41">
        <f>'France métro'!G79</f>
        <v>19826</v>
      </c>
      <c r="W4" s="41">
        <f t="shared" si="1"/>
        <v>411238</v>
      </c>
    </row>
    <row r="5" spans="1:26" x14ac:dyDescent="0.25">
      <c r="A5" s="132"/>
      <c r="B5" s="7" t="s">
        <v>81</v>
      </c>
      <c r="C5" s="41">
        <f>Paca!$F82</f>
        <v>26762</v>
      </c>
      <c r="D5" s="41">
        <f>Paca!$G82</f>
        <v>1205</v>
      </c>
      <c r="E5" s="41">
        <f t="shared" si="0"/>
        <v>27967</v>
      </c>
      <c r="F5" s="106"/>
      <c r="G5" s="41"/>
      <c r="H5" s="41"/>
      <c r="I5" s="41">
        <f>'dep04'!$F82</f>
        <v>1047</v>
      </c>
      <c r="J5" s="41">
        <f>'dep04'!$G82</f>
        <v>39</v>
      </c>
      <c r="K5" s="41">
        <f>'dep05'!$F82</f>
        <v>729</v>
      </c>
      <c r="L5" s="41">
        <f>'dep05'!$G82</f>
        <v>18</v>
      </c>
      <c r="M5" s="41">
        <f>'dep06'!$F82</f>
        <v>5369</v>
      </c>
      <c r="N5" s="41">
        <f>'dep06'!$G82</f>
        <v>252</v>
      </c>
      <c r="O5" s="41">
        <f>'dep13'!$F82</f>
        <v>10714</v>
      </c>
      <c r="P5" s="41">
        <f>'dep13'!$G82</f>
        <v>575</v>
      </c>
      <c r="Q5" s="41">
        <f>'dep83'!$F82</f>
        <v>5436</v>
      </c>
      <c r="R5" s="41">
        <f>'dep83'!$G82</f>
        <v>250</v>
      </c>
      <c r="S5" s="41">
        <f>'dep84'!$F82</f>
        <v>3467</v>
      </c>
      <c r="T5" s="41">
        <f>'dep84'!$G82</f>
        <v>71</v>
      </c>
      <c r="U5" s="41">
        <f>'France métro'!F82</f>
        <v>407567</v>
      </c>
      <c r="V5" s="41">
        <f>'France métro'!G82</f>
        <v>22187</v>
      </c>
      <c r="W5" s="41">
        <f t="shared" si="1"/>
        <v>429754</v>
      </c>
    </row>
    <row r="6" spans="1:26" x14ac:dyDescent="0.25">
      <c r="A6" s="132" t="s">
        <v>82</v>
      </c>
      <c r="B6" s="7" t="s">
        <v>75</v>
      </c>
      <c r="C6" s="41">
        <f>Paca!$F85</f>
        <v>25800</v>
      </c>
      <c r="D6" s="41">
        <f>Paca!$G85</f>
        <v>1177</v>
      </c>
      <c r="E6" s="41">
        <f t="shared" si="0"/>
        <v>26977</v>
      </c>
      <c r="F6" s="106"/>
      <c r="G6" s="41"/>
      <c r="H6" s="41"/>
      <c r="I6" s="41">
        <f>'dep04'!$F85</f>
        <v>1008</v>
      </c>
      <c r="J6" s="41">
        <f>'dep04'!$G85</f>
        <v>38</v>
      </c>
      <c r="K6" s="41">
        <f>'dep05'!$F85</f>
        <v>714</v>
      </c>
      <c r="L6" s="41">
        <f>'dep05'!$G85</f>
        <v>18</v>
      </c>
      <c r="M6" s="41">
        <f>'dep06'!$F85</f>
        <v>5185</v>
      </c>
      <c r="N6" s="41">
        <f>'dep06'!$G85</f>
        <v>246</v>
      </c>
      <c r="O6" s="41">
        <f>'dep13'!$F85</f>
        <v>10374</v>
      </c>
      <c r="P6" s="41">
        <f>'dep13'!$G85</f>
        <v>562</v>
      </c>
      <c r="Q6" s="41">
        <f>'dep83'!$F85</f>
        <v>5216</v>
      </c>
      <c r="R6" s="41">
        <f>'dep83'!$G85</f>
        <v>242</v>
      </c>
      <c r="S6" s="41">
        <f>'dep84'!$F85</f>
        <v>3303</v>
      </c>
      <c r="T6" s="41">
        <f>'dep84'!$G85</f>
        <v>71</v>
      </c>
      <c r="U6" s="41">
        <f>'France métro'!F85</f>
        <v>395479</v>
      </c>
      <c r="V6" s="41">
        <f>'France métro'!G85</f>
        <v>21955</v>
      </c>
      <c r="W6" s="41">
        <f t="shared" si="1"/>
        <v>417434</v>
      </c>
    </row>
    <row r="7" spans="1:26" x14ac:dyDescent="0.25">
      <c r="A7" s="132"/>
      <c r="B7" s="7" t="s">
        <v>79</v>
      </c>
      <c r="C7" s="41">
        <f>Paca!$F88</f>
        <v>24732</v>
      </c>
      <c r="D7" s="41">
        <f>Paca!$G88</f>
        <v>1160</v>
      </c>
      <c r="E7" s="41">
        <f t="shared" si="0"/>
        <v>25892</v>
      </c>
      <c r="F7" s="106"/>
      <c r="G7" s="41"/>
      <c r="H7" s="41"/>
      <c r="I7" s="41">
        <f>'dep04'!$F88</f>
        <v>959</v>
      </c>
      <c r="J7" s="41">
        <f>'dep04'!$G88</f>
        <v>38</v>
      </c>
      <c r="K7" s="41">
        <f>'dep05'!$F88</f>
        <v>675</v>
      </c>
      <c r="L7" s="41">
        <f>'dep05'!$G88</f>
        <v>18</v>
      </c>
      <c r="M7" s="41">
        <f>'dep06'!$F88</f>
        <v>4915</v>
      </c>
      <c r="N7" s="41">
        <f>'dep06'!$G88</f>
        <v>244</v>
      </c>
      <c r="O7" s="41">
        <f>'dep13'!$F88</f>
        <v>9993</v>
      </c>
      <c r="P7" s="41">
        <f>'dep13'!$G88</f>
        <v>550</v>
      </c>
      <c r="Q7" s="41">
        <f>'dep83'!$F88</f>
        <v>5017</v>
      </c>
      <c r="R7" s="41">
        <f>'dep83'!$G88</f>
        <v>240</v>
      </c>
      <c r="S7" s="41">
        <f>'dep84'!$F88</f>
        <v>3173</v>
      </c>
      <c r="T7" s="41">
        <f>'dep84'!$G88</f>
        <v>70</v>
      </c>
      <c r="U7" s="41">
        <f>'France métro'!F88</f>
        <v>381567</v>
      </c>
      <c r="V7" s="41">
        <f>'France métro'!G88</f>
        <v>21537</v>
      </c>
      <c r="W7" s="41">
        <f t="shared" si="1"/>
        <v>403104</v>
      </c>
    </row>
    <row r="8" spans="1:26" x14ac:dyDescent="0.25">
      <c r="A8" s="132"/>
      <c r="B8" s="7" t="s">
        <v>80</v>
      </c>
      <c r="C8" s="41">
        <f>Paca!$F91</f>
        <v>28415</v>
      </c>
      <c r="D8" s="41">
        <f>Paca!$G91</f>
        <v>1087</v>
      </c>
      <c r="E8" s="41">
        <f t="shared" si="0"/>
        <v>29502</v>
      </c>
      <c r="F8" s="106"/>
      <c r="G8" s="41"/>
      <c r="H8" s="41"/>
      <c r="I8" s="41">
        <f>'dep04'!$F91</f>
        <v>1053</v>
      </c>
      <c r="J8" s="41">
        <f>'dep04'!$G91</f>
        <v>38</v>
      </c>
      <c r="K8" s="41">
        <f>'dep05'!$F91</f>
        <v>746</v>
      </c>
      <c r="L8" s="41">
        <f>'dep05'!$G91</f>
        <v>23</v>
      </c>
      <c r="M8" s="41">
        <f>'dep06'!$F91</f>
        <v>5496</v>
      </c>
      <c r="N8" s="41">
        <f>'dep06'!$G91</f>
        <v>225</v>
      </c>
      <c r="O8" s="41">
        <f>'dep13'!$F91</f>
        <v>12249</v>
      </c>
      <c r="P8" s="41">
        <f>'dep13'!$G91</f>
        <v>514</v>
      </c>
      <c r="Q8" s="41">
        <f>'dep83'!$F91</f>
        <v>5281</v>
      </c>
      <c r="R8" s="41">
        <f>'dep83'!$G91</f>
        <v>229</v>
      </c>
      <c r="S8" s="41">
        <f>'dep84'!$F91</f>
        <v>3590</v>
      </c>
      <c r="T8" s="41">
        <f>'dep84'!$G91</f>
        <v>58</v>
      </c>
      <c r="U8" s="41">
        <f>'France métro'!F91</f>
        <v>437144</v>
      </c>
      <c r="V8" s="41">
        <f>'France métro'!G91</f>
        <v>19705</v>
      </c>
      <c r="W8" s="41">
        <f t="shared" si="1"/>
        <v>456849</v>
      </c>
    </row>
    <row r="9" spans="1:26" x14ac:dyDescent="0.25">
      <c r="A9" s="132"/>
      <c r="B9" s="7" t="s">
        <v>81</v>
      </c>
      <c r="C9" s="41">
        <f>Paca!$F94</f>
        <v>30561</v>
      </c>
      <c r="D9" s="41">
        <f>Paca!$G94</f>
        <v>1235</v>
      </c>
      <c r="E9" s="41">
        <f t="shared" si="0"/>
        <v>31796</v>
      </c>
      <c r="F9" s="106"/>
      <c r="G9" s="41"/>
      <c r="H9" s="41"/>
      <c r="I9" s="41">
        <f>'dep04'!$F94</f>
        <v>1101</v>
      </c>
      <c r="J9" s="41">
        <f>'dep04'!$G94</f>
        <v>41</v>
      </c>
      <c r="K9" s="41">
        <f>'dep05'!$F94</f>
        <v>832</v>
      </c>
      <c r="L9" s="41">
        <f>'dep05'!$G94</f>
        <v>22</v>
      </c>
      <c r="M9" s="41">
        <f>'dep06'!$F94</f>
        <v>5996</v>
      </c>
      <c r="N9" s="41">
        <f>'dep06'!$G94</f>
        <v>245</v>
      </c>
      <c r="O9" s="41">
        <f>'dep13'!$F94</f>
        <v>13023</v>
      </c>
      <c r="P9" s="41">
        <f>'dep13'!$G94</f>
        <v>593</v>
      </c>
      <c r="Q9" s="41">
        <f>'dep83'!$F94</f>
        <v>5779</v>
      </c>
      <c r="R9" s="41">
        <f>'dep83'!$G94</f>
        <v>267</v>
      </c>
      <c r="S9" s="41">
        <f>'dep84'!$F94</f>
        <v>3830</v>
      </c>
      <c r="T9" s="41">
        <f>'dep84'!$G94</f>
        <v>67</v>
      </c>
      <c r="U9" s="41">
        <f>'France métro'!F94</f>
        <v>458557</v>
      </c>
      <c r="V9" s="41">
        <f>'France métro'!G94</f>
        <v>21423</v>
      </c>
      <c r="W9" s="41">
        <f t="shared" si="1"/>
        <v>479980</v>
      </c>
    </row>
    <row r="10" spans="1:26" x14ac:dyDescent="0.25">
      <c r="A10" s="132" t="s">
        <v>83</v>
      </c>
      <c r="B10" s="7" t="s">
        <v>75</v>
      </c>
      <c r="C10" s="41">
        <f>Paca!$F97</f>
        <v>30061</v>
      </c>
      <c r="D10" s="41">
        <f>Paca!$G97</f>
        <v>1233</v>
      </c>
      <c r="E10" s="41">
        <f t="shared" si="0"/>
        <v>31294</v>
      </c>
      <c r="F10" s="108">
        <f>(E10/E6-1)*100</f>
        <v>16.002520665752318</v>
      </c>
      <c r="G10" s="41"/>
      <c r="H10" s="41"/>
      <c r="I10" s="41">
        <f>'dep04'!$F97</f>
        <v>1072</v>
      </c>
      <c r="J10" s="41">
        <f>'dep04'!$G97</f>
        <v>40</v>
      </c>
      <c r="K10" s="41">
        <f>'dep05'!$F97</f>
        <v>820</v>
      </c>
      <c r="L10" s="41">
        <f>'dep05'!$G97</f>
        <v>22</v>
      </c>
      <c r="M10" s="41">
        <f>'dep06'!$F97</f>
        <v>5881</v>
      </c>
      <c r="N10" s="41">
        <f>'dep06'!$G97</f>
        <v>246</v>
      </c>
      <c r="O10" s="41">
        <f>'dep13'!$F97</f>
        <v>12823</v>
      </c>
      <c r="P10" s="41">
        <f>'dep13'!$G97</f>
        <v>593</v>
      </c>
      <c r="Q10" s="41">
        <f>'dep83'!$F97</f>
        <v>5733</v>
      </c>
      <c r="R10" s="41">
        <f>'dep83'!$G97</f>
        <v>263</v>
      </c>
      <c r="S10" s="41">
        <f>'dep84'!$F97</f>
        <v>3732</v>
      </c>
      <c r="T10" s="41">
        <f>'dep84'!$G97</f>
        <v>69</v>
      </c>
      <c r="U10" s="41">
        <f>'France métro'!F97</f>
        <v>451242</v>
      </c>
      <c r="V10" s="41">
        <f>'France métro'!G97</f>
        <v>21428</v>
      </c>
      <c r="W10" s="41">
        <f t="shared" si="1"/>
        <v>472670</v>
      </c>
      <c r="X10" s="108">
        <f>(W10/W6-1)*100</f>
        <v>13.232271448899713</v>
      </c>
      <c r="Y10" s="41"/>
      <c r="Z10" s="41"/>
    </row>
    <row r="11" spans="1:26" x14ac:dyDescent="0.25">
      <c r="A11" s="132"/>
      <c r="B11" s="7" t="s">
        <v>79</v>
      </c>
      <c r="C11" s="41">
        <f>Paca!$F100</f>
        <v>29086</v>
      </c>
      <c r="D11" s="41">
        <f>Paca!$G100</f>
        <v>1222</v>
      </c>
      <c r="E11" s="41">
        <f t="shared" si="0"/>
        <v>30308</v>
      </c>
      <c r="F11" s="108">
        <f t="shared" ref="F11:F22" si="2">(E11/E7-1)*100</f>
        <v>17.055461146300011</v>
      </c>
      <c r="G11" s="41"/>
      <c r="H11" s="41"/>
      <c r="I11" s="41">
        <f>'dep04'!$F100</f>
        <v>1017</v>
      </c>
      <c r="J11" s="41">
        <f>'dep04'!$G100</f>
        <v>41</v>
      </c>
      <c r="K11" s="41">
        <f>'dep05'!$F100</f>
        <v>778</v>
      </c>
      <c r="L11" s="41">
        <f>'dep05'!$G100</f>
        <v>22</v>
      </c>
      <c r="M11" s="41">
        <f>'dep06'!$F100</f>
        <v>5698</v>
      </c>
      <c r="N11" s="41">
        <f>'dep06'!$G100</f>
        <v>243</v>
      </c>
      <c r="O11" s="41">
        <f>'dep13'!$F100</f>
        <v>12468</v>
      </c>
      <c r="P11" s="41">
        <f>'dep13'!$G100</f>
        <v>588</v>
      </c>
      <c r="Q11" s="41">
        <f>'dep83'!$F100</f>
        <v>5520</v>
      </c>
      <c r="R11" s="41">
        <f>'dep83'!$G100</f>
        <v>259</v>
      </c>
      <c r="S11" s="41">
        <f>'dep84'!$F100</f>
        <v>3605</v>
      </c>
      <c r="T11" s="41">
        <f>'dep84'!$G100</f>
        <v>69</v>
      </c>
      <c r="U11" s="41">
        <f>'France métro'!F100</f>
        <v>439300</v>
      </c>
      <c r="V11" s="41">
        <f>'France métro'!G100</f>
        <v>21164</v>
      </c>
      <c r="W11" s="41">
        <f t="shared" si="1"/>
        <v>460464</v>
      </c>
      <c r="X11" s="108">
        <f t="shared" ref="X11:X22" si="3">(W11/W7-1)*100</f>
        <v>14.229578471064542</v>
      </c>
      <c r="Y11" s="41"/>
      <c r="Z11" s="41"/>
    </row>
    <row r="12" spans="1:26" x14ac:dyDescent="0.25">
      <c r="A12" s="132"/>
      <c r="B12" s="7" t="s">
        <v>80</v>
      </c>
      <c r="C12" s="41">
        <f>Paca!$F103</f>
        <v>37925</v>
      </c>
      <c r="D12" s="41">
        <f>Paca!$G103</f>
        <v>1109</v>
      </c>
      <c r="E12" s="41">
        <f t="shared" si="0"/>
        <v>39034</v>
      </c>
      <c r="F12" s="108">
        <f t="shared" si="2"/>
        <v>32.309673920412173</v>
      </c>
      <c r="G12" s="41"/>
      <c r="H12" s="41"/>
      <c r="I12" s="41">
        <f>'dep04'!$F103</f>
        <v>1221</v>
      </c>
      <c r="J12" s="41">
        <f>'dep04'!$G103</f>
        <v>38</v>
      </c>
      <c r="K12" s="41">
        <f>'dep05'!$F103</f>
        <v>912</v>
      </c>
      <c r="L12" s="41">
        <f>'dep05'!$G103</f>
        <v>23</v>
      </c>
      <c r="M12" s="41">
        <f>'dep06'!$F103</f>
        <v>7642</v>
      </c>
      <c r="N12" s="41">
        <f>'dep06'!$G103</f>
        <v>218</v>
      </c>
      <c r="O12" s="41">
        <f>'dep13'!$F103</f>
        <v>16775</v>
      </c>
      <c r="P12" s="41">
        <f>'dep13'!$G103</f>
        <v>538</v>
      </c>
      <c r="Q12" s="41">
        <f>'dep83'!$F103</f>
        <v>6831</v>
      </c>
      <c r="R12" s="41">
        <f>'dep83'!$G103</f>
        <v>226</v>
      </c>
      <c r="S12" s="41">
        <f>'dep84'!$F103</f>
        <v>4544</v>
      </c>
      <c r="T12" s="41">
        <f>'dep84'!$G103</f>
        <v>66</v>
      </c>
      <c r="U12" s="41">
        <f>'France métro'!F103</f>
        <v>557472</v>
      </c>
      <c r="V12" s="41">
        <f>'France métro'!G103</f>
        <v>18995</v>
      </c>
      <c r="W12" s="41">
        <f t="shared" si="1"/>
        <v>576467</v>
      </c>
      <c r="X12" s="108">
        <f t="shared" si="3"/>
        <v>26.183268432239103</v>
      </c>
      <c r="Y12" s="41"/>
      <c r="Z12" s="41"/>
    </row>
    <row r="13" spans="1:26" x14ac:dyDescent="0.25">
      <c r="A13" s="132"/>
      <c r="B13" s="7" t="s">
        <v>81</v>
      </c>
      <c r="C13" s="41">
        <f>Paca!$F106</f>
        <v>44602</v>
      </c>
      <c r="D13" s="41">
        <f>Paca!$G106</f>
        <v>1443</v>
      </c>
      <c r="E13" s="41">
        <f t="shared" si="0"/>
        <v>46045</v>
      </c>
      <c r="F13" s="108">
        <f t="shared" si="2"/>
        <v>44.813813058246325</v>
      </c>
      <c r="G13" s="41"/>
      <c r="H13" s="41"/>
      <c r="I13" s="41">
        <f>'dep04'!$F106</f>
        <v>1386</v>
      </c>
      <c r="J13" s="41">
        <f>'dep04'!$G106</f>
        <v>41</v>
      </c>
      <c r="K13" s="41">
        <f>'dep05'!$F106</f>
        <v>1044</v>
      </c>
      <c r="L13" s="41">
        <f>'dep05'!$G106</f>
        <v>31</v>
      </c>
      <c r="M13" s="41">
        <f>'dep06'!$F106</f>
        <v>9157</v>
      </c>
      <c r="N13" s="41">
        <f>'dep06'!$G106</f>
        <v>277</v>
      </c>
      <c r="O13" s="41">
        <f>'dep13'!$F106</f>
        <v>19801</v>
      </c>
      <c r="P13" s="41">
        <f>'dep13'!$G106</f>
        <v>730</v>
      </c>
      <c r="Q13" s="41">
        <f>'dep83'!$F106</f>
        <v>8017</v>
      </c>
      <c r="R13" s="41">
        <f>'dep83'!$G106</f>
        <v>285</v>
      </c>
      <c r="S13" s="41">
        <f>'dep84'!$F106</f>
        <v>5197</v>
      </c>
      <c r="T13" s="41">
        <f>'dep84'!$G106</f>
        <v>79</v>
      </c>
      <c r="U13" s="41">
        <f>'France métro'!F106</f>
        <v>626433</v>
      </c>
      <c r="V13" s="41">
        <f>'France métro'!G106</f>
        <v>22079</v>
      </c>
      <c r="W13" s="41">
        <f t="shared" si="1"/>
        <v>648512</v>
      </c>
      <c r="X13" s="108">
        <f t="shared" si="3"/>
        <v>35.112296345681074</v>
      </c>
      <c r="Y13" s="41"/>
      <c r="Z13" s="41"/>
    </row>
    <row r="14" spans="1:26" x14ac:dyDescent="0.25">
      <c r="A14" s="132" t="s">
        <v>84</v>
      </c>
      <c r="B14" s="7" t="s">
        <v>75</v>
      </c>
      <c r="C14" s="41">
        <f>Paca!$F109</f>
        <v>46372</v>
      </c>
      <c r="D14" s="41">
        <f>Paca!$G109</f>
        <v>1466</v>
      </c>
      <c r="E14" s="41">
        <f t="shared" si="0"/>
        <v>47838</v>
      </c>
      <c r="F14" s="108">
        <f t="shared" si="2"/>
        <v>52.866364159263753</v>
      </c>
      <c r="G14" s="41"/>
      <c r="H14" s="41"/>
      <c r="I14" s="41">
        <f>'dep04'!$F109</f>
        <v>1429</v>
      </c>
      <c r="J14" s="41">
        <f>'dep04'!$G109</f>
        <v>43</v>
      </c>
      <c r="K14" s="41">
        <f>'dep05'!$F109</f>
        <v>1091</v>
      </c>
      <c r="L14" s="41">
        <f>'dep05'!$G109</f>
        <v>33</v>
      </c>
      <c r="M14" s="41">
        <f>'dep06'!$F109</f>
        <v>9608</v>
      </c>
      <c r="N14" s="41">
        <f>'dep06'!$G109</f>
        <v>280</v>
      </c>
      <c r="O14" s="41">
        <f>'dep13'!$F109</f>
        <v>20565</v>
      </c>
      <c r="P14" s="41">
        <f>'dep13'!$G109</f>
        <v>735</v>
      </c>
      <c r="Q14" s="41">
        <f>'dep83'!$F109</f>
        <v>8383</v>
      </c>
      <c r="R14" s="41">
        <f>'dep83'!$G109</f>
        <v>294</v>
      </c>
      <c r="S14" s="41">
        <f>'dep84'!$F109</f>
        <v>5296</v>
      </c>
      <c r="T14" s="41">
        <f>'dep84'!$G109</f>
        <v>81</v>
      </c>
      <c r="U14" s="41">
        <f>'France métro'!F109</f>
        <v>645167</v>
      </c>
      <c r="V14" s="41">
        <f>'France métro'!G109</f>
        <v>22534</v>
      </c>
      <c r="W14" s="41">
        <f t="shared" si="1"/>
        <v>667701</v>
      </c>
      <c r="X14" s="108">
        <f t="shared" si="3"/>
        <v>41.261556688598809</v>
      </c>
      <c r="Y14" s="41"/>
      <c r="Z14" s="41"/>
    </row>
    <row r="15" spans="1:26" x14ac:dyDescent="0.25">
      <c r="A15" s="132"/>
      <c r="B15" s="7" t="s">
        <v>79</v>
      </c>
      <c r="C15" s="41">
        <f>Paca!$F112</f>
        <v>44805</v>
      </c>
      <c r="D15" s="41">
        <f>Paca!$G112</f>
        <v>1441</v>
      </c>
      <c r="E15" s="41">
        <f t="shared" si="0"/>
        <v>46246</v>
      </c>
      <c r="F15" s="108">
        <f t="shared" si="2"/>
        <v>52.586775768773933</v>
      </c>
      <c r="G15" s="41"/>
      <c r="H15" s="41"/>
      <c r="I15" s="41">
        <f>'dep04'!$F112</f>
        <v>1376</v>
      </c>
      <c r="J15" s="41">
        <f>'dep04'!$G112</f>
        <v>41</v>
      </c>
      <c r="K15" s="41">
        <f>'dep05'!$F112</f>
        <v>1080</v>
      </c>
      <c r="L15" s="41">
        <f>'dep05'!$G112</f>
        <v>33</v>
      </c>
      <c r="M15" s="41">
        <f>'dep06'!$F112</f>
        <v>9207</v>
      </c>
      <c r="N15" s="41">
        <f>'dep06'!$G112</f>
        <v>269</v>
      </c>
      <c r="O15" s="41">
        <f>'dep13'!$F112</f>
        <v>19930</v>
      </c>
      <c r="P15" s="41">
        <f>'dep13'!$G112</f>
        <v>732</v>
      </c>
      <c r="Q15" s="41">
        <f>'dep83'!$F112</f>
        <v>8116</v>
      </c>
      <c r="R15" s="41">
        <f>'dep83'!$G112</f>
        <v>287</v>
      </c>
      <c r="S15" s="41">
        <f>'dep84'!$F112</f>
        <v>5096</v>
      </c>
      <c r="T15" s="41">
        <f>'dep84'!$G112</f>
        <v>79</v>
      </c>
      <c r="U15" s="41">
        <f>'France métro'!F112</f>
        <v>629997</v>
      </c>
      <c r="V15" s="41">
        <f>'France métro'!G112</f>
        <v>22182</v>
      </c>
      <c r="W15" s="41">
        <f t="shared" si="1"/>
        <v>652179</v>
      </c>
      <c r="X15" s="108">
        <f t="shared" si="3"/>
        <v>41.635176691337428</v>
      </c>
      <c r="Y15" s="41"/>
      <c r="Z15" s="41"/>
    </row>
    <row r="16" spans="1:26" x14ac:dyDescent="0.25">
      <c r="A16" s="132"/>
      <c r="B16" s="7" t="s">
        <v>80</v>
      </c>
      <c r="C16" s="41">
        <f>Paca!$F115</f>
        <v>53638</v>
      </c>
      <c r="D16" s="41">
        <f>Paca!$G115</f>
        <v>1399</v>
      </c>
      <c r="E16" s="41">
        <f t="shared" si="0"/>
        <v>55037</v>
      </c>
      <c r="F16" s="108">
        <f t="shared" si="2"/>
        <v>40.997591843008664</v>
      </c>
      <c r="G16" s="41">
        <f t="shared" ref="G16:G22" si="4">E16-E12</f>
        <v>16003</v>
      </c>
      <c r="H16" s="41">
        <f>G16/'[1]Emploi Paca y.c. intérim'!$CP90*100</f>
        <v>24.940388062027314</v>
      </c>
      <c r="I16" s="41">
        <f>'dep04'!$F115</f>
        <v>1596</v>
      </c>
      <c r="J16" s="41">
        <f>'dep04'!$G115</f>
        <v>46</v>
      </c>
      <c r="K16" s="41">
        <f>'dep05'!$F115</f>
        <v>1244</v>
      </c>
      <c r="L16" s="41">
        <f>'dep05'!$G115</f>
        <v>39</v>
      </c>
      <c r="M16" s="41">
        <f>'dep06'!$F115</f>
        <v>11111</v>
      </c>
      <c r="N16" s="41">
        <f>'dep06'!$G115</f>
        <v>271</v>
      </c>
      <c r="O16" s="41">
        <f>'dep13'!$F115</f>
        <v>24234</v>
      </c>
      <c r="P16" s="41">
        <f>'dep13'!$G115</f>
        <v>705</v>
      </c>
      <c r="Q16" s="41">
        <f>'dep83'!$F115</f>
        <v>9353</v>
      </c>
      <c r="R16" s="41">
        <f>'dep83'!$G115</f>
        <v>252</v>
      </c>
      <c r="S16" s="41">
        <f>'dep84'!$F115</f>
        <v>6100</v>
      </c>
      <c r="T16" s="41">
        <f>'dep84'!$G115</f>
        <v>86</v>
      </c>
      <c r="U16" s="41">
        <f>'France métro'!F115</f>
        <v>766633</v>
      </c>
      <c r="V16" s="41">
        <f>'France métro'!G115</f>
        <v>23618</v>
      </c>
      <c r="W16" s="41">
        <f t="shared" si="1"/>
        <v>790251</v>
      </c>
      <c r="X16" s="108">
        <f t="shared" si="3"/>
        <v>37.085210428350621</v>
      </c>
      <c r="Y16" s="41">
        <f t="shared" ref="Y16:Y22" si="5">W16-W12</f>
        <v>213784</v>
      </c>
      <c r="Z16" s="41">
        <f>Y16/'[1]Emploi France métro y.c. intér'!$CP90*100</f>
        <v>32.132373568396503</v>
      </c>
    </row>
    <row r="17" spans="1:26" x14ac:dyDescent="0.25">
      <c r="A17" s="132"/>
      <c r="B17" s="7" t="s">
        <v>81</v>
      </c>
      <c r="C17" s="41">
        <f>Paca!$F118</f>
        <v>58503</v>
      </c>
      <c r="D17" s="41">
        <f>Paca!$G118</f>
        <v>1749</v>
      </c>
      <c r="E17" s="41">
        <f t="shared" si="0"/>
        <v>60252</v>
      </c>
      <c r="F17" s="108">
        <f t="shared" si="2"/>
        <v>30.854598762080563</v>
      </c>
      <c r="G17" s="41">
        <f t="shared" si="4"/>
        <v>14207</v>
      </c>
      <c r="H17" s="41">
        <f>G17/'[1]Emploi Paca y.c. intérim'!$CP91*100</f>
        <v>19.258245109866596</v>
      </c>
      <c r="I17" s="41">
        <f>'dep04'!$F118</f>
        <v>1697</v>
      </c>
      <c r="J17" s="41">
        <f>'dep04'!$G118</f>
        <v>51</v>
      </c>
      <c r="K17" s="41">
        <f>'dep05'!$F118</f>
        <v>1332</v>
      </c>
      <c r="L17" s="41">
        <f>'dep05'!$G118</f>
        <v>38</v>
      </c>
      <c r="M17" s="41">
        <f>'dep06'!$F118</f>
        <v>12368</v>
      </c>
      <c r="N17" s="41">
        <f>'dep06'!$G118</f>
        <v>325</v>
      </c>
      <c r="O17" s="41">
        <f>'dep13'!$F118</f>
        <v>26311</v>
      </c>
      <c r="P17" s="41">
        <f>'dep13'!$G118</f>
        <v>894</v>
      </c>
      <c r="Q17" s="41">
        <f>'dep83'!$F118</f>
        <v>10261</v>
      </c>
      <c r="R17" s="41">
        <f>'dep83'!$G118</f>
        <v>343</v>
      </c>
      <c r="S17" s="41">
        <f>'dep84'!$F118</f>
        <v>6534</v>
      </c>
      <c r="T17" s="41">
        <f>'dep84'!$G118</f>
        <v>98</v>
      </c>
      <c r="U17" s="41">
        <f>'France métro'!F118</f>
        <v>809729</v>
      </c>
      <c r="V17" s="41">
        <f>'France métro'!G118</f>
        <v>27768</v>
      </c>
      <c r="W17" s="41">
        <f t="shared" si="1"/>
        <v>837497</v>
      </c>
      <c r="X17" s="108">
        <f t="shared" si="3"/>
        <v>29.14132660613835</v>
      </c>
      <c r="Y17" s="41">
        <f t="shared" si="5"/>
        <v>188985</v>
      </c>
      <c r="Z17" s="41">
        <f>Y17/'[1]Emploi France métro y.c. intér'!$CP91*100</f>
        <v>24.104781182939263</v>
      </c>
    </row>
    <row r="18" spans="1:26" x14ac:dyDescent="0.25">
      <c r="A18" s="132" t="s">
        <v>85</v>
      </c>
      <c r="B18" s="7" t="s">
        <v>75</v>
      </c>
      <c r="C18" s="41">
        <f>Paca!$F121</f>
        <v>57462</v>
      </c>
      <c r="D18" s="41">
        <f>Paca!$G121</f>
        <v>1744</v>
      </c>
      <c r="E18" s="41">
        <f t="shared" si="0"/>
        <v>59206</v>
      </c>
      <c r="F18" s="108">
        <f t="shared" si="2"/>
        <v>23.763535264852219</v>
      </c>
      <c r="G18" s="41">
        <f t="shared" si="4"/>
        <v>11368</v>
      </c>
      <c r="H18" s="41">
        <f>G18/'[1]Emploi Paca y.c. intérim'!$CP92*100</f>
        <v>18.173388966157443</v>
      </c>
      <c r="I18" s="41">
        <f>'dep04'!$F121</f>
        <v>1661</v>
      </c>
      <c r="J18" s="41">
        <f>'dep04'!$G121</f>
        <v>50</v>
      </c>
      <c r="K18" s="41">
        <f>'dep05'!$F121</f>
        <v>1277</v>
      </c>
      <c r="L18" s="41">
        <f>'dep05'!$G121</f>
        <v>40</v>
      </c>
      <c r="M18" s="41">
        <f>'dep06'!$F121</f>
        <v>12165</v>
      </c>
      <c r="N18" s="41">
        <f>'dep06'!$G121</f>
        <v>327</v>
      </c>
      <c r="O18" s="41">
        <f>'dep13'!$F121</f>
        <v>25801</v>
      </c>
      <c r="P18" s="41">
        <f>'dep13'!$G121</f>
        <v>885</v>
      </c>
      <c r="Q18" s="41">
        <f>'dep83'!$F121</f>
        <v>10184</v>
      </c>
      <c r="R18" s="41">
        <f>'dep83'!$G121</f>
        <v>344</v>
      </c>
      <c r="S18" s="41">
        <f>'dep84'!$F121</f>
        <v>6374</v>
      </c>
      <c r="T18" s="41">
        <f>'dep84'!$G121</f>
        <v>98</v>
      </c>
      <c r="U18" s="41">
        <f>'France métro'!F121</f>
        <v>797270</v>
      </c>
      <c r="V18" s="41">
        <f>'France métro'!G121</f>
        <v>27623</v>
      </c>
      <c r="W18" s="41">
        <f t="shared" si="1"/>
        <v>824893</v>
      </c>
      <c r="X18" s="108">
        <f t="shared" si="3"/>
        <v>23.542274161638211</v>
      </c>
      <c r="Y18" s="41">
        <f t="shared" si="5"/>
        <v>157192</v>
      </c>
      <c r="Z18" s="41">
        <f>Y18/'[1]Emploi France métro y.c. intér'!$CP92*100</f>
        <v>23.677051540660564</v>
      </c>
    </row>
    <row r="19" spans="1:26" x14ac:dyDescent="0.25">
      <c r="A19" s="132"/>
      <c r="B19" s="7" t="s">
        <v>79</v>
      </c>
      <c r="C19" s="41">
        <f>Paca!$F124</f>
        <v>55277</v>
      </c>
      <c r="D19" s="41">
        <f>Paca!$G124</f>
        <v>1698</v>
      </c>
      <c r="E19" s="41">
        <f t="shared" ref="E19" si="6">D19+C19</f>
        <v>56975</v>
      </c>
      <c r="F19" s="108">
        <f t="shared" si="2"/>
        <v>23.199844310859309</v>
      </c>
      <c r="G19" s="41">
        <f t="shared" si="4"/>
        <v>10729</v>
      </c>
      <c r="H19" s="41">
        <f>G19/'[1]Emploi Paca y.c. intérim'!$CP93*100</f>
        <v>21.052528304848519</v>
      </c>
      <c r="I19" s="41">
        <f>'dep04'!$F124</f>
        <v>1639</v>
      </c>
      <c r="J19" s="41">
        <f>'dep04'!$G124</f>
        <v>45</v>
      </c>
      <c r="K19" s="41">
        <f>'dep05'!$F124</f>
        <v>1239</v>
      </c>
      <c r="L19" s="41">
        <f>'dep05'!$G124</f>
        <v>39</v>
      </c>
      <c r="M19" s="41">
        <f>'dep06'!$F124</f>
        <v>11648</v>
      </c>
      <c r="N19" s="41">
        <f>'dep06'!$G124</f>
        <v>318</v>
      </c>
      <c r="O19" s="41">
        <f>'dep13'!$F124</f>
        <v>24891</v>
      </c>
      <c r="P19" s="41">
        <f>'dep13'!$G124</f>
        <v>861</v>
      </c>
      <c r="Q19" s="41">
        <f>'dep83'!$F124</f>
        <v>9758</v>
      </c>
      <c r="R19" s="41">
        <f>'dep83'!$G124</f>
        <v>337</v>
      </c>
      <c r="S19" s="41">
        <f>'dep84'!$F124</f>
        <v>6102</v>
      </c>
      <c r="T19" s="41">
        <f>'dep84'!$G124</f>
        <v>98</v>
      </c>
      <c r="U19" s="41">
        <f>'France métro'!F124</f>
        <v>772460</v>
      </c>
      <c r="V19" s="41">
        <f>'France métro'!G124</f>
        <v>26929</v>
      </c>
      <c r="W19" s="41">
        <f t="shared" si="1"/>
        <v>799389</v>
      </c>
      <c r="X19" s="108">
        <f t="shared" si="3"/>
        <v>22.572023938213292</v>
      </c>
      <c r="Y19" s="41">
        <f t="shared" si="5"/>
        <v>147210</v>
      </c>
      <c r="Z19" s="41">
        <f>Y19/'[1]Emploi France métro y.c. intér'!$CP93*100</f>
        <v>28.789949303270518</v>
      </c>
    </row>
    <row r="20" spans="1:26" x14ac:dyDescent="0.25">
      <c r="A20" s="132"/>
      <c r="B20" s="7" t="s">
        <v>80</v>
      </c>
      <c r="C20" s="41">
        <f>Paca!$F127</f>
        <v>61618</v>
      </c>
      <c r="D20" s="41">
        <f>Paca!$G127</f>
        <v>1707</v>
      </c>
      <c r="E20" s="41">
        <f t="shared" ref="E20" si="7">D20+C20</f>
        <v>63325</v>
      </c>
      <c r="F20" s="108">
        <f t="shared" si="2"/>
        <v>15.058960335774119</v>
      </c>
      <c r="G20" s="41">
        <f t="shared" si="4"/>
        <v>8288</v>
      </c>
      <c r="H20" s="41">
        <f>G20/'[1]Emploi Paca y.c. intérim'!$CP94*100</f>
        <v>21.250737160586386</v>
      </c>
      <c r="I20" s="41">
        <f>'dep04'!$F127</f>
        <v>1710</v>
      </c>
      <c r="J20" s="41">
        <f>'dep04'!$G127</f>
        <v>53</v>
      </c>
      <c r="K20" s="41">
        <f>'dep05'!$F127</f>
        <v>1251</v>
      </c>
      <c r="L20" s="41">
        <f>'dep05'!$G127</f>
        <v>44</v>
      </c>
      <c r="M20" s="41">
        <f>'dep06'!$F127</f>
        <v>13030</v>
      </c>
      <c r="N20" s="41">
        <f>'dep06'!$G127</f>
        <v>309</v>
      </c>
      <c r="O20" s="41">
        <f>'dep13'!$F127</f>
        <v>28237</v>
      </c>
      <c r="P20" s="41">
        <f>'dep13'!$G127</f>
        <v>802</v>
      </c>
      <c r="Q20" s="41">
        <f>'dep83'!$F127</f>
        <v>10510</v>
      </c>
      <c r="R20" s="41">
        <f>'dep83'!$G127</f>
        <v>387</v>
      </c>
      <c r="S20" s="41">
        <f>'dep84'!$F127</f>
        <v>6880</v>
      </c>
      <c r="T20" s="41">
        <f>'dep84'!$G127</f>
        <v>112</v>
      </c>
      <c r="U20" s="41">
        <f>'France métro'!F127</f>
        <v>884562</v>
      </c>
      <c r="V20" s="41">
        <f>'France métro'!G127</f>
        <v>28655</v>
      </c>
      <c r="W20" s="41">
        <f t="shared" si="1"/>
        <v>913217</v>
      </c>
      <c r="X20" s="108">
        <f t="shared" si="3"/>
        <v>15.560372590480753</v>
      </c>
      <c r="Y20" s="41">
        <f t="shared" si="5"/>
        <v>122966</v>
      </c>
      <c r="Z20" s="41">
        <f>Y20/'[1]Emploi France métro y.c. intér'!$CP94*100</f>
        <v>28.887009010747555</v>
      </c>
    </row>
    <row r="21" spans="1:26" x14ac:dyDescent="0.25">
      <c r="A21" s="132"/>
      <c r="B21" s="7" t="s">
        <v>81</v>
      </c>
      <c r="C21" s="41">
        <f>Paca!$F130</f>
        <v>66409</v>
      </c>
      <c r="D21" s="41">
        <f>Paca!$G130</f>
        <v>1956</v>
      </c>
      <c r="E21" s="41">
        <f t="shared" ref="E21" si="8">D21+C21</f>
        <v>68365</v>
      </c>
      <c r="F21" s="108">
        <f t="shared" si="2"/>
        <v>13.465113191263356</v>
      </c>
      <c r="G21" s="41">
        <f t="shared" si="4"/>
        <v>8113</v>
      </c>
      <c r="H21" s="41">
        <f>G21/'[1]Emploi Paca y.c. intérim'!$CP95*100</f>
        <v>29.356636271532118</v>
      </c>
      <c r="I21" s="41">
        <f>'dep04'!$F130</f>
        <v>1820</v>
      </c>
      <c r="J21" s="41">
        <f>'dep04'!$G130</f>
        <v>60</v>
      </c>
      <c r="K21" s="41">
        <f>'dep05'!$F130</f>
        <v>1330</v>
      </c>
      <c r="L21" s="41">
        <f>'dep05'!$G130</f>
        <v>51</v>
      </c>
      <c r="M21" s="41">
        <f>'dep06'!$F130</f>
        <v>14200</v>
      </c>
      <c r="N21" s="41">
        <f>'dep06'!$G130</f>
        <v>369</v>
      </c>
      <c r="O21" s="41">
        <f>'dep13'!$F130</f>
        <v>30354</v>
      </c>
      <c r="P21" s="41">
        <f>'dep13'!$G130</f>
        <v>882</v>
      </c>
      <c r="Q21" s="41">
        <f>'dep83'!$F130</f>
        <v>11446</v>
      </c>
      <c r="R21" s="41">
        <f>'dep83'!$G130</f>
        <v>461</v>
      </c>
      <c r="S21" s="41">
        <f>'dep84'!$F130</f>
        <v>7259</v>
      </c>
      <c r="T21" s="41">
        <f>'dep84'!$G130</f>
        <v>133</v>
      </c>
      <c r="U21" s="41">
        <f>'France métro'!F130</f>
        <v>918486</v>
      </c>
      <c r="V21" s="41">
        <f>'France métro'!G130</f>
        <v>31306</v>
      </c>
      <c r="W21" s="41">
        <f t="shared" si="1"/>
        <v>949792</v>
      </c>
      <c r="X21" s="108">
        <f t="shared" si="3"/>
        <v>13.408406239067116</v>
      </c>
      <c r="Y21" s="41">
        <f t="shared" si="5"/>
        <v>112295</v>
      </c>
      <c r="Z21" s="41">
        <f>Y21/'[1]Emploi France métro y.c. intér'!$CP95*100</f>
        <v>31.180603550749659</v>
      </c>
    </row>
    <row r="22" spans="1:26" x14ac:dyDescent="0.25">
      <c r="A22" s="132" t="s">
        <v>86</v>
      </c>
      <c r="B22" s="7" t="s">
        <v>75</v>
      </c>
      <c r="C22" s="41">
        <f>Paca!$F133</f>
        <v>65040</v>
      </c>
      <c r="D22" s="41">
        <f>Paca!$G133</f>
        <v>1938</v>
      </c>
      <c r="E22" s="41">
        <f t="shared" ref="E22" si="9">D22+C22</f>
        <v>66978</v>
      </c>
      <c r="F22" s="108">
        <f t="shared" si="2"/>
        <v>13.127047934330971</v>
      </c>
      <c r="G22" s="41">
        <f t="shared" si="4"/>
        <v>7772</v>
      </c>
      <c r="H22" s="41">
        <f>G22/'[1]Emploi Paca y.c. intérim'!$CP96*100</f>
        <v>27.797846847166984</v>
      </c>
      <c r="I22" s="41">
        <f>'dep04'!$F133</f>
        <v>1758</v>
      </c>
      <c r="J22" s="41">
        <f>'dep04'!$G133</f>
        <v>62</v>
      </c>
      <c r="K22" s="41">
        <f>'dep05'!$F133</f>
        <v>1273</v>
      </c>
      <c r="L22" s="41">
        <f>'dep05'!$G133</f>
        <v>51</v>
      </c>
      <c r="M22" s="41">
        <f>'dep06'!$F133</f>
        <v>13942</v>
      </c>
      <c r="N22" s="41">
        <f>'dep06'!$G133</f>
        <v>369</v>
      </c>
      <c r="O22" s="41">
        <f>'dep13'!$F133</f>
        <v>29871</v>
      </c>
      <c r="P22" s="41">
        <f>'dep13'!$G133</f>
        <v>870</v>
      </c>
      <c r="Q22" s="41">
        <f>'dep83'!$F133</f>
        <v>11168</v>
      </c>
      <c r="R22" s="41">
        <f>'dep83'!$G133</f>
        <v>459</v>
      </c>
      <c r="S22" s="41">
        <f>'dep84'!$F133</f>
        <v>7028</v>
      </c>
      <c r="T22" s="41">
        <f>'dep84'!$G133</f>
        <v>127</v>
      </c>
      <c r="U22" s="41">
        <f>'France métro'!F133</f>
        <v>902549</v>
      </c>
      <c r="V22" s="41">
        <f>'France métro'!G133</f>
        <v>31236</v>
      </c>
      <c r="W22" s="41">
        <f t="shared" si="1"/>
        <v>933785</v>
      </c>
      <c r="X22" s="108">
        <f t="shared" si="3"/>
        <v>13.200742399317257</v>
      </c>
      <c r="Y22" s="41">
        <f t="shared" si="5"/>
        <v>108892</v>
      </c>
      <c r="Z22" s="41">
        <f>Y22/'[1]Emploi France métro y.c. intér'!$CP96*100</f>
        <v>34.008539696948439</v>
      </c>
    </row>
    <row r="23" spans="1:26" x14ac:dyDescent="0.25">
      <c r="A23" s="132"/>
      <c r="B23" s="7" t="s">
        <v>79</v>
      </c>
      <c r="C23" s="41">
        <f>Paca!$F136</f>
        <v>61983</v>
      </c>
      <c r="D23" s="41">
        <f>Paca!$G136</f>
        <v>1893</v>
      </c>
      <c r="E23" s="41">
        <f t="shared" ref="E23" si="10">D23+C23</f>
        <v>63876</v>
      </c>
      <c r="F23" s="108">
        <f t="shared" ref="F23" si="11">(E23/E19-1)*100</f>
        <v>12.112329969284774</v>
      </c>
      <c r="G23" s="41">
        <f t="shared" ref="G23" si="12">E23-E19</f>
        <v>6901</v>
      </c>
      <c r="H23" s="41">
        <f>G23/'[1]Emploi Paca y.c. intérim'!$CP97*100</f>
        <v>35.297427241575427</v>
      </c>
      <c r="I23" s="41">
        <f>'dep04'!$F136</f>
        <v>1669</v>
      </c>
      <c r="J23" s="41">
        <f>'dep04'!$G136</f>
        <v>61</v>
      </c>
      <c r="K23" s="41">
        <f>'dep05'!$F136</f>
        <v>1227</v>
      </c>
      <c r="L23" s="41">
        <f>'dep05'!$G136</f>
        <v>53</v>
      </c>
      <c r="M23" s="41">
        <f>'dep06'!$F136</f>
        <v>13211</v>
      </c>
      <c r="N23" s="41">
        <f>'dep06'!$G136</f>
        <v>352</v>
      </c>
      <c r="O23" s="41">
        <f>'dep13'!$F136</f>
        <v>28588</v>
      </c>
      <c r="P23" s="41">
        <f>'dep13'!$G136</f>
        <v>856</v>
      </c>
      <c r="Q23" s="41">
        <f>'dep83'!$F136</f>
        <v>10600</v>
      </c>
      <c r="R23" s="41">
        <f>'dep83'!$G136</f>
        <v>447</v>
      </c>
      <c r="S23" s="41">
        <f>'dep84'!$F136</f>
        <v>6688</v>
      </c>
      <c r="T23" s="41">
        <f>'dep84'!$G136</f>
        <v>124</v>
      </c>
      <c r="U23" s="41">
        <f>'France métro'!F136</f>
        <v>869652</v>
      </c>
      <c r="V23" s="41">
        <f>'France métro'!G136</f>
        <v>30379</v>
      </c>
      <c r="W23" s="41">
        <f t="shared" ref="W23" si="13">V23+U23</f>
        <v>900031</v>
      </c>
      <c r="X23" s="108">
        <f t="shared" ref="X23" si="14">(W23/W19-1)*100</f>
        <v>12.589865509783094</v>
      </c>
      <c r="Y23" s="41">
        <f t="shared" ref="Y23" si="15">W23-W19</f>
        <v>100642</v>
      </c>
      <c r="Z23" s="41">
        <f>Y23/'[1]Emploi France métro y.c. intér'!$CP97*100</f>
        <v>37.081583431300885</v>
      </c>
    </row>
    <row r="24" spans="1:26" x14ac:dyDescent="0.25">
      <c r="A24" s="132"/>
      <c r="B24" s="7" t="s">
        <v>80</v>
      </c>
      <c r="C24" s="41">
        <f>Paca!$F139</f>
        <v>64641</v>
      </c>
      <c r="D24" s="41">
        <f>Paca!$G139</f>
        <v>2000</v>
      </c>
      <c r="E24" s="41">
        <f t="shared" ref="E24" si="16">D24+C24</f>
        <v>66641</v>
      </c>
      <c r="F24" s="108">
        <f t="shared" ref="F24" si="17">(E24/E20-1)*100</f>
        <v>5.2364784840110534</v>
      </c>
      <c r="G24" s="41">
        <f t="shared" ref="G24" si="18">E24-E20</f>
        <v>3316</v>
      </c>
      <c r="H24" s="41">
        <f>G24/'[1]Emploi Paca y.c. intérim'!$CP98*100</f>
        <v>16.017776060283669</v>
      </c>
      <c r="I24" s="41">
        <f>'dep04'!$F139</f>
        <v>1698</v>
      </c>
      <c r="J24" s="41">
        <f>'dep04'!$G139</f>
        <v>63</v>
      </c>
      <c r="K24" s="41">
        <f>'dep05'!$F139</f>
        <v>1296</v>
      </c>
      <c r="L24" s="41">
        <f>'dep05'!$G139</f>
        <v>46</v>
      </c>
      <c r="M24" s="41">
        <f>'dep06'!$F139</f>
        <v>13703</v>
      </c>
      <c r="N24" s="41">
        <f>'dep06'!$G139</f>
        <v>359</v>
      </c>
      <c r="O24" s="41">
        <f>'dep13'!$F139</f>
        <v>29977</v>
      </c>
      <c r="P24" s="41">
        <f>'dep13'!$G139</f>
        <v>902</v>
      </c>
      <c r="Q24" s="41">
        <f>'dep83'!$F139</f>
        <v>10752</v>
      </c>
      <c r="R24" s="41">
        <f>'dep83'!$G139</f>
        <v>508</v>
      </c>
      <c r="S24" s="41">
        <f>'dep84'!$F139</f>
        <v>7215</v>
      </c>
      <c r="T24" s="41">
        <f>'dep84'!$G139</f>
        <v>122</v>
      </c>
      <c r="U24" s="41">
        <f>'France métro'!F139</f>
        <v>924579</v>
      </c>
      <c r="V24" s="41">
        <f>'France métro'!G139</f>
        <v>31000</v>
      </c>
      <c r="W24" s="41">
        <f t="shared" ref="W24" si="19">V24+U24</f>
        <v>955579</v>
      </c>
      <c r="X24" s="108">
        <f t="shared" ref="X24" si="20">(W24/W20-1)*100</f>
        <v>4.6387660326077995</v>
      </c>
      <c r="Y24" s="41">
        <f t="shared" ref="Y24" si="21">W24-W20</f>
        <v>42362</v>
      </c>
      <c r="Z24" s="41">
        <f>Y24/'[1]Emploi France métro y.c. intér'!$CP98*100</f>
        <v>20.280640808093089</v>
      </c>
    </row>
    <row r="25" spans="1:26" x14ac:dyDescent="0.25">
      <c r="A25" s="132"/>
      <c r="B25" s="7" t="s">
        <v>81</v>
      </c>
      <c r="C25" s="41">
        <f>Paca!$F142</f>
        <v>68930</v>
      </c>
      <c r="D25" s="41">
        <f>Paca!$G142</f>
        <v>2331</v>
      </c>
      <c r="E25" s="41">
        <f t="shared" ref="E25" si="22">D25+C25</f>
        <v>71261</v>
      </c>
      <c r="F25" s="108">
        <f t="shared" ref="F25" si="23">(E25/E21-1)*100</f>
        <v>4.2360857163753485</v>
      </c>
      <c r="G25" s="41">
        <f t="shared" ref="G25" si="24">E25-E21</f>
        <v>2896</v>
      </c>
      <c r="H25" s="41">
        <f>G25/'[1]Emploi Paca y.c. intérim'!$CP99*100</f>
        <v>17.312290769967007</v>
      </c>
      <c r="I25" s="41">
        <f>'dep04'!$F142</f>
        <v>1803</v>
      </c>
      <c r="J25" s="41">
        <f>'dep04'!$G142</f>
        <v>73</v>
      </c>
      <c r="K25" s="41">
        <f>'dep05'!$F142</f>
        <v>1382</v>
      </c>
      <c r="L25" s="41">
        <f>'dep05'!$G142</f>
        <v>48</v>
      </c>
      <c r="M25" s="41">
        <f>'dep06'!$F142</f>
        <v>14830</v>
      </c>
      <c r="N25" s="41">
        <f>'dep06'!$G142</f>
        <v>386</v>
      </c>
      <c r="O25" s="41">
        <f>'dep13'!$F142</f>
        <v>31701</v>
      </c>
      <c r="P25" s="41">
        <f>'dep13'!$G142</f>
        <v>1039</v>
      </c>
      <c r="Q25" s="41">
        <f>'dep83'!$F142</f>
        <v>11641</v>
      </c>
      <c r="R25" s="41">
        <f>'dep83'!$G142</f>
        <v>656</v>
      </c>
      <c r="S25" s="41">
        <f>'dep84'!$F142</f>
        <v>7573</v>
      </c>
      <c r="T25" s="41">
        <f>'dep84'!$G142</f>
        <v>129</v>
      </c>
      <c r="U25" s="41">
        <f>'France métro'!F142</f>
        <v>959264</v>
      </c>
      <c r="V25" s="41">
        <f>'France métro'!G142</f>
        <v>32986</v>
      </c>
      <c r="W25" s="41">
        <f t="shared" ref="W25" si="25">V25+U25</f>
        <v>992250</v>
      </c>
      <c r="X25" s="108">
        <f t="shared" ref="X25" si="26">(W25/W21-1)*100</f>
        <v>4.4702419055961728</v>
      </c>
      <c r="Y25" s="41">
        <f t="shared" ref="Y25" si="27">W25-W21</f>
        <v>42458</v>
      </c>
      <c r="Z25" s="41">
        <f>Y25/'[1]Emploi France métro y.c. intér'!$CP99*100</f>
        <v>28.318052056912091</v>
      </c>
    </row>
    <row r="26" spans="1:26" x14ac:dyDescent="0.25">
      <c r="A26" s="132" t="s">
        <v>102</v>
      </c>
      <c r="B26" s="7" t="s">
        <v>75</v>
      </c>
      <c r="C26" s="41">
        <f>Paca!$F145</f>
        <v>67597</v>
      </c>
      <c r="D26" s="41">
        <f>Paca!$G145</f>
        <v>2291</v>
      </c>
      <c r="E26" s="41">
        <f t="shared" ref="E26" si="28">D26+C26</f>
        <v>69888</v>
      </c>
      <c r="F26" s="108">
        <f t="shared" ref="F26" si="29">(E26/E22-1)*100</f>
        <v>4.3447102033503437</v>
      </c>
      <c r="G26" s="41">
        <f t="shared" ref="G26" si="30">E26-E22</f>
        <v>2910</v>
      </c>
      <c r="H26" s="41">
        <f>G26/'[1]Emploi Paca y.c. intérim'!$CP100*100</f>
        <v>16.063148597925519</v>
      </c>
      <c r="I26" s="41">
        <f>'dep04'!$F145</f>
        <v>1736</v>
      </c>
      <c r="J26" s="41">
        <f>'dep04'!$G145</f>
        <v>70</v>
      </c>
      <c r="K26" s="41">
        <f>'dep05'!$F145</f>
        <v>1349</v>
      </c>
      <c r="L26" s="41">
        <f>'dep05'!$G145</f>
        <v>45</v>
      </c>
      <c r="M26" s="41">
        <f>'dep06'!$F145</f>
        <v>14498</v>
      </c>
      <c r="N26" s="41">
        <f>'dep06'!$G145</f>
        <v>382</v>
      </c>
      <c r="O26" s="41">
        <f>'dep13'!$F145</f>
        <v>31202</v>
      </c>
      <c r="P26" s="41">
        <f>'dep13'!$G145</f>
        <v>1021</v>
      </c>
      <c r="Q26" s="41">
        <f>'dep83'!$F145</f>
        <v>11499</v>
      </c>
      <c r="R26" s="41">
        <f>'dep83'!$G145</f>
        <v>645</v>
      </c>
      <c r="S26" s="41">
        <f>'dep84'!$F145</f>
        <v>7313</v>
      </c>
      <c r="T26" s="41">
        <f>'dep84'!$G145</f>
        <v>128</v>
      </c>
      <c r="U26" s="41">
        <f>'France métro'!F145</f>
        <v>942904</v>
      </c>
      <c r="V26" s="41">
        <f>'France métro'!G145</f>
        <v>32782</v>
      </c>
      <c r="W26" s="41">
        <f t="shared" ref="W26" si="31">V26+U26</f>
        <v>975686</v>
      </c>
      <c r="X26" s="108">
        <f t="shared" ref="X26" si="32">(W26/W22-1)*100</f>
        <v>4.4872213625192003</v>
      </c>
      <c r="Y26" s="41">
        <f t="shared" ref="Y26" si="33">W26-W22</f>
        <v>41901</v>
      </c>
      <c r="Z26" s="41">
        <f>Y26/'[1]Emploi France métro y.c. intér'!$CP100*100</f>
        <v>23.428378182010473</v>
      </c>
    </row>
    <row r="27" spans="1:26" x14ac:dyDescent="0.25">
      <c r="A27" s="132"/>
      <c r="B27" s="7" t="s">
        <v>79</v>
      </c>
    </row>
    <row r="28" spans="1:26" x14ac:dyDescent="0.25">
      <c r="A28" s="132"/>
      <c r="B28" s="7" t="s">
        <v>80</v>
      </c>
    </row>
    <row r="29" spans="1:26" x14ac:dyDescent="0.25">
      <c r="A29" s="132"/>
      <c r="B29" s="7" t="s">
        <v>81</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sqref="A1:XFD1048576"/>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09" t="s">
        <v>52</v>
      </c>
      <c r="B1" s="109"/>
      <c r="C1" s="109"/>
      <c r="D1" s="109"/>
      <c r="E1" s="109"/>
      <c r="F1" s="109"/>
      <c r="G1" s="109"/>
    </row>
    <row r="2" spans="1:12" s="21" customFormat="1" ht="15" customHeight="1" x14ac:dyDescent="0.25">
      <c r="A2" s="112" t="s">
        <v>13</v>
      </c>
      <c r="B2" s="112"/>
      <c r="C2" s="112"/>
      <c r="D2" s="112"/>
      <c r="E2" s="112"/>
      <c r="F2" s="112"/>
      <c r="G2" s="47"/>
    </row>
    <row r="3" spans="1:12" s="21" customFormat="1" ht="15" customHeight="1" x14ac:dyDescent="0.25">
      <c r="A3" s="23"/>
      <c r="B3" s="23"/>
      <c r="C3" s="23"/>
      <c r="D3" s="23"/>
      <c r="E3" s="23"/>
      <c r="F3" s="23"/>
    </row>
    <row r="4" spans="1:12" ht="15" customHeight="1" x14ac:dyDescent="0.25">
      <c r="A4" s="116" t="s">
        <v>35</v>
      </c>
      <c r="B4" s="116"/>
      <c r="C4" s="116"/>
      <c r="D4" s="116"/>
      <c r="E4" s="116"/>
      <c r="F4" s="116"/>
      <c r="G4" s="116"/>
    </row>
    <row r="5" spans="1:12" ht="15" customHeight="1" x14ac:dyDescent="0.25">
      <c r="A5" s="24"/>
      <c r="B5" s="24"/>
      <c r="C5" s="24"/>
      <c r="D5" s="24"/>
      <c r="E5" s="24"/>
      <c r="F5" s="24"/>
    </row>
    <row r="6" spans="1:12" s="21" customFormat="1" ht="15" customHeight="1" x14ac:dyDescent="0.25">
      <c r="A6" s="112" t="s">
        <v>29</v>
      </c>
      <c r="B6" s="112"/>
      <c r="C6" s="112"/>
      <c r="D6" s="112"/>
      <c r="E6" s="112"/>
      <c r="F6" s="112"/>
      <c r="G6" s="112"/>
    </row>
    <row r="7" spans="1:12" ht="144" customHeight="1" x14ac:dyDescent="0.25">
      <c r="A7" s="115" t="s">
        <v>40</v>
      </c>
      <c r="B7" s="115"/>
      <c r="C7" s="115"/>
      <c r="D7" s="115"/>
      <c r="E7" s="115"/>
      <c r="F7" s="115"/>
      <c r="G7" s="115"/>
    </row>
    <row r="8" spans="1:12" ht="164.25" customHeight="1" x14ac:dyDescent="0.25">
      <c r="A8" s="115" t="s">
        <v>51</v>
      </c>
      <c r="B8" s="115"/>
      <c r="C8" s="115"/>
      <c r="D8" s="115"/>
      <c r="E8" s="115"/>
      <c r="F8" s="115"/>
      <c r="G8" s="115"/>
    </row>
    <row r="9" spans="1:12" s="21" customFormat="1" ht="15" customHeight="1" x14ac:dyDescent="0.25">
      <c r="A9" s="112" t="s">
        <v>18</v>
      </c>
      <c r="B9" s="112"/>
      <c r="C9" s="112"/>
      <c r="D9" s="112"/>
      <c r="E9" s="112"/>
      <c r="F9" s="112"/>
      <c r="G9" s="112"/>
    </row>
    <row r="10" spans="1:12" ht="164.25" customHeight="1" x14ac:dyDescent="0.25">
      <c r="A10" s="114" t="s">
        <v>27</v>
      </c>
      <c r="B10" s="115"/>
      <c r="C10" s="115"/>
      <c r="D10" s="115"/>
      <c r="E10" s="115"/>
      <c r="F10" s="115"/>
      <c r="G10" s="115"/>
      <c r="H10" s="116"/>
      <c r="I10" s="116"/>
      <c r="J10" s="116"/>
      <c r="K10" s="116"/>
      <c r="L10" s="116"/>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zoomScaleNormal="100" zoomScaleSheetLayoutView="40" workbookViewId="0">
      <selection activeCell="B13" sqref="B13"/>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17" t="s">
        <v>52</v>
      </c>
      <c r="B1" s="117"/>
      <c r="C1" s="117"/>
      <c r="D1" s="117"/>
      <c r="E1" s="117"/>
      <c r="F1" s="28"/>
      <c r="G1" s="28"/>
    </row>
    <row r="2" spans="1:7" ht="15" customHeight="1" x14ac:dyDescent="0.25">
      <c r="A2" s="117"/>
      <c r="B2" s="117"/>
      <c r="C2" s="117"/>
      <c r="D2" s="117"/>
      <c r="E2" s="117"/>
      <c r="F2" s="28"/>
      <c r="G2" s="28"/>
    </row>
    <row r="3" spans="1:7" ht="19.5" customHeight="1" x14ac:dyDescent="0.25">
      <c r="A3" s="27"/>
      <c r="B3" s="119" t="s">
        <v>105</v>
      </c>
      <c r="C3" s="119"/>
      <c r="D3" s="27"/>
      <c r="E3" s="27"/>
      <c r="F3" s="27"/>
    </row>
    <row r="5" spans="1:7" ht="30" customHeight="1" thickBot="1" x14ac:dyDescent="0.3">
      <c r="A5" s="118" t="s">
        <v>32</v>
      </c>
      <c r="B5" s="118"/>
      <c r="C5" s="118"/>
      <c r="D5" s="118"/>
      <c r="E5" s="118"/>
    </row>
    <row r="6" spans="1:7" s="16" customFormat="1" ht="39" customHeight="1" thickBot="1" x14ac:dyDescent="0.3">
      <c r="A6" s="33"/>
      <c r="B6" s="35" t="s">
        <v>106</v>
      </c>
      <c r="C6" s="36" t="s">
        <v>107</v>
      </c>
      <c r="D6" s="15" t="s">
        <v>108</v>
      </c>
      <c r="E6" s="101" t="s">
        <v>23</v>
      </c>
    </row>
    <row r="7" spans="1:7" ht="15" customHeight="1" thickBot="1" x14ac:dyDescent="0.3">
      <c r="A7" s="3" t="s">
        <v>2</v>
      </c>
      <c r="B7" s="42">
        <v>16</v>
      </c>
      <c r="C7" s="17">
        <v>122</v>
      </c>
      <c r="D7" s="42">
        <v>124</v>
      </c>
      <c r="E7" s="102">
        <v>-1.6129032258064502</v>
      </c>
    </row>
    <row r="8" spans="1:7" ht="15" customHeight="1" thickBot="1" x14ac:dyDescent="0.3">
      <c r="A8" s="1" t="s">
        <v>3</v>
      </c>
      <c r="B8" s="43">
        <v>7</v>
      </c>
      <c r="C8" s="18">
        <v>116</v>
      </c>
      <c r="D8" s="43">
        <v>103</v>
      </c>
      <c r="E8" s="100">
        <v>12.621359223300965</v>
      </c>
    </row>
    <row r="9" spans="1:7" ht="15" customHeight="1" thickBot="1" x14ac:dyDescent="0.3">
      <c r="A9" s="3" t="s">
        <v>4</v>
      </c>
      <c r="B9" s="42">
        <v>169</v>
      </c>
      <c r="C9" s="17">
        <v>1597</v>
      </c>
      <c r="D9" s="42">
        <v>1433</v>
      </c>
      <c r="E9" s="103">
        <v>11.444521981856237</v>
      </c>
    </row>
    <row r="10" spans="1:7" ht="15" customHeight="1" thickBot="1" x14ac:dyDescent="0.3">
      <c r="A10" s="1" t="s">
        <v>5</v>
      </c>
      <c r="B10" s="43">
        <v>318</v>
      </c>
      <c r="C10" s="18">
        <v>3133</v>
      </c>
      <c r="D10" s="43">
        <v>2682</v>
      </c>
      <c r="E10" s="100">
        <v>16.815809097688295</v>
      </c>
    </row>
    <row r="11" spans="1:7" ht="15" customHeight="1" thickBot="1" x14ac:dyDescent="0.3">
      <c r="A11" s="3" t="s">
        <v>7</v>
      </c>
      <c r="B11" s="42">
        <v>170</v>
      </c>
      <c r="C11" s="17">
        <v>1547</v>
      </c>
      <c r="D11" s="42">
        <v>1305</v>
      </c>
      <c r="E11" s="103">
        <v>18.544061302682003</v>
      </c>
    </row>
    <row r="12" spans="1:7" ht="15" customHeight="1" thickBot="1" x14ac:dyDescent="0.3">
      <c r="A12" s="1" t="s">
        <v>6</v>
      </c>
      <c r="B12" s="43">
        <v>67</v>
      </c>
      <c r="C12" s="18">
        <v>564</v>
      </c>
      <c r="D12" s="43">
        <v>483</v>
      </c>
      <c r="E12" s="100">
        <v>16.770186335403725</v>
      </c>
    </row>
    <row r="13" spans="1:7" ht="15" customHeight="1" thickBot="1" x14ac:dyDescent="0.3">
      <c r="A13" s="4" t="s">
        <v>1</v>
      </c>
      <c r="B13" s="19">
        <v>747</v>
      </c>
      <c r="C13" s="19">
        <v>7079</v>
      </c>
      <c r="D13" s="19">
        <v>6130</v>
      </c>
      <c r="E13" s="104">
        <v>15.481239804241431</v>
      </c>
    </row>
    <row r="14" spans="1:7" ht="15" customHeight="1" thickBot="1" x14ac:dyDescent="0.3">
      <c r="A14" s="4" t="s">
        <v>16</v>
      </c>
      <c r="B14" s="19">
        <v>7822</v>
      </c>
      <c r="C14" s="19">
        <v>75543</v>
      </c>
      <c r="D14" s="19">
        <v>67272</v>
      </c>
      <c r="E14" s="105">
        <v>12.29486264716375</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20" t="s">
        <v>109</v>
      </c>
      <c r="B45" s="120"/>
      <c r="C45" s="120"/>
      <c r="D45" s="120"/>
      <c r="E45" s="120"/>
      <c r="F45" s="120"/>
      <c r="G45" s="120"/>
      <c r="H45" s="120"/>
    </row>
    <row r="46" spans="1:8" ht="15.75" thickBot="1" x14ac:dyDescent="0.3">
      <c r="A46" s="121"/>
      <c r="B46" s="123" t="s">
        <v>45</v>
      </c>
      <c r="C46" s="124"/>
      <c r="D46" s="125"/>
      <c r="E46" s="123" t="s">
        <v>41</v>
      </c>
      <c r="F46" s="124"/>
      <c r="G46" s="125"/>
    </row>
    <row r="47" spans="1:8" ht="26.25" thickBot="1" x14ac:dyDescent="0.3">
      <c r="A47" s="122"/>
      <c r="B47" s="35" t="s">
        <v>42</v>
      </c>
      <c r="C47" s="62" t="s">
        <v>43</v>
      </c>
      <c r="D47" s="63" t="s">
        <v>44</v>
      </c>
      <c r="E47" s="64" t="s">
        <v>42</v>
      </c>
      <c r="F47" s="62" t="s">
        <v>43</v>
      </c>
      <c r="G47" s="63" t="s">
        <v>44</v>
      </c>
    </row>
    <row r="48" spans="1:8" ht="15.75" thickBot="1" x14ac:dyDescent="0.3">
      <c r="A48" s="3" t="s">
        <v>2</v>
      </c>
      <c r="B48" s="17">
        <v>1746</v>
      </c>
      <c r="C48" s="81">
        <v>1678</v>
      </c>
      <c r="D48" s="82">
        <v>68</v>
      </c>
      <c r="E48" s="65">
        <v>-0.28555111364934049</v>
      </c>
      <c r="F48" s="85">
        <v>-0.71005917159763232</v>
      </c>
      <c r="G48" s="86">
        <v>11.475409836065564</v>
      </c>
    </row>
    <row r="49" spans="1:7" ht="15.75" thickBot="1" x14ac:dyDescent="0.3">
      <c r="A49" s="1" t="s">
        <v>3</v>
      </c>
      <c r="B49" s="18">
        <v>1356</v>
      </c>
      <c r="C49" s="83">
        <v>1311</v>
      </c>
      <c r="D49" s="84">
        <v>45</v>
      </c>
      <c r="E49" s="66">
        <v>5.0348567002323819</v>
      </c>
      <c r="F49" s="87">
        <v>5.8111380145278391</v>
      </c>
      <c r="G49" s="88">
        <v>-13.461538461538458</v>
      </c>
    </row>
    <row r="50" spans="1:7" ht="15.75" thickBot="1" x14ac:dyDescent="0.3">
      <c r="A50" s="3" t="s">
        <v>4</v>
      </c>
      <c r="B50" s="17">
        <v>14518</v>
      </c>
      <c r="C50" s="81">
        <v>14149</v>
      </c>
      <c r="D50" s="82">
        <v>369</v>
      </c>
      <c r="E50" s="65">
        <v>4.6040781036097655</v>
      </c>
      <c r="F50" s="85">
        <v>4.6136783733826237</v>
      </c>
      <c r="G50" s="86">
        <v>4.2372881355932313</v>
      </c>
    </row>
    <row r="51" spans="1:7" ht="15.75" thickBot="1" x14ac:dyDescent="0.3">
      <c r="A51" s="1" t="s">
        <v>5</v>
      </c>
      <c r="B51" s="18">
        <v>31527</v>
      </c>
      <c r="C51" s="83">
        <v>30515</v>
      </c>
      <c r="D51" s="84">
        <v>1012</v>
      </c>
      <c r="E51" s="66">
        <v>5.0724879186802241</v>
      </c>
      <c r="F51" s="87">
        <v>4.7221936236658824</v>
      </c>
      <c r="G51" s="88">
        <v>16.859122401847571</v>
      </c>
    </row>
    <row r="52" spans="1:7" ht="15.75" thickBot="1" x14ac:dyDescent="0.3">
      <c r="A52" s="3" t="s">
        <v>7</v>
      </c>
      <c r="B52" s="17">
        <v>11883</v>
      </c>
      <c r="C52" s="81">
        <v>11251</v>
      </c>
      <c r="D52" s="82">
        <v>632</v>
      </c>
      <c r="E52" s="65">
        <v>5.0013254396041429</v>
      </c>
      <c r="F52" s="85">
        <v>3.5622238586156207</v>
      </c>
      <c r="G52" s="86">
        <v>39.514348785871967</v>
      </c>
    </row>
    <row r="53" spans="1:7" ht="15.75" thickBot="1" x14ac:dyDescent="0.3">
      <c r="A53" s="1" t="s">
        <v>6</v>
      </c>
      <c r="B53" s="18">
        <v>7287</v>
      </c>
      <c r="C53" s="83">
        <v>7161</v>
      </c>
      <c r="D53" s="84">
        <v>126</v>
      </c>
      <c r="E53" s="66">
        <v>4.8941989347919934</v>
      </c>
      <c r="F53" s="87">
        <v>4.9692172383465349</v>
      </c>
      <c r="G53" s="88">
        <v>0.80000000000000071</v>
      </c>
    </row>
    <row r="54" spans="1:7" ht="15.75" thickBot="1" x14ac:dyDescent="0.3">
      <c r="A54" s="4" t="s">
        <v>1</v>
      </c>
      <c r="B54" s="19">
        <v>68317</v>
      </c>
      <c r="C54" s="67">
        <v>66065</v>
      </c>
      <c r="D54" s="79">
        <v>2252</v>
      </c>
      <c r="E54" s="48">
        <v>4.7967479674796643</v>
      </c>
      <c r="F54" s="78">
        <v>4.4027244425480783</v>
      </c>
      <c r="G54" s="77">
        <v>17.844060701203567</v>
      </c>
    </row>
    <row r="55" spans="1:7" ht="15.75" thickBot="1" x14ac:dyDescent="0.3">
      <c r="A55" s="4" t="s">
        <v>16</v>
      </c>
      <c r="B55" s="19">
        <v>958371</v>
      </c>
      <c r="C55" s="67">
        <v>926006</v>
      </c>
      <c r="D55" s="79">
        <v>32365</v>
      </c>
      <c r="E55" s="48">
        <v>4.8207635391203096</v>
      </c>
      <c r="F55" s="78">
        <v>4.8051609982457055</v>
      </c>
      <c r="G55" s="77">
        <v>5.269149455195965</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47"/>
  <sheetViews>
    <sheetView zoomScaleNormal="100" workbookViewId="0">
      <pane xSplit="1" ySplit="10" topLeftCell="B11" activePane="bottomRight" state="frozen"/>
      <selection sqref="A1:XFD1048576"/>
      <selection pane="topRight" sqref="A1:XFD1048576"/>
      <selection pane="bottomLeft" sqref="A1:XFD1048576"/>
      <selection pane="bottomRight" activeCell="H24" sqref="H2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26" t="s">
        <v>74</v>
      </c>
      <c r="C6" s="126"/>
      <c r="D6" s="126"/>
      <c r="E6" s="126"/>
      <c r="F6" s="126"/>
      <c r="G6" s="126"/>
      <c r="H6" s="126"/>
      <c r="I6" s="126"/>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ht="15.75" x14ac:dyDescent="0.25">
      <c r="A9" s="7"/>
      <c r="B9" s="127" t="s">
        <v>47</v>
      </c>
      <c r="C9" s="128"/>
      <c r="D9" s="128"/>
      <c r="E9" s="127" t="s">
        <v>46</v>
      </c>
      <c r="F9" s="128"/>
      <c r="G9" s="129"/>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438347</v>
      </c>
      <c r="F11" s="10">
        <v>422833</v>
      </c>
      <c r="G11" s="73">
        <v>15514</v>
      </c>
      <c r="H11" s="80"/>
      <c r="I11" s="80"/>
    </row>
    <row r="12" spans="1:11" x14ac:dyDescent="0.2">
      <c r="A12" s="8">
        <v>41306</v>
      </c>
      <c r="B12" s="94">
        <v>2046</v>
      </c>
      <c r="C12" s="10">
        <v>1987</v>
      </c>
      <c r="D12" s="10">
        <v>59</v>
      </c>
      <c r="E12" s="46">
        <v>435804</v>
      </c>
      <c r="F12" s="10">
        <v>420295</v>
      </c>
      <c r="G12" s="74">
        <v>15509</v>
      </c>
      <c r="H12" s="80"/>
      <c r="I12" s="80"/>
    </row>
    <row r="13" spans="1:11" x14ac:dyDescent="0.2">
      <c r="A13" s="8">
        <v>41334</v>
      </c>
      <c r="B13" s="94">
        <v>1724</v>
      </c>
      <c r="C13" s="10">
        <v>1691</v>
      </c>
      <c r="D13" s="10">
        <v>33</v>
      </c>
      <c r="E13" s="46">
        <v>432599</v>
      </c>
      <c r="F13" s="10">
        <v>417158</v>
      </c>
      <c r="G13" s="74">
        <v>15441</v>
      </c>
      <c r="H13" s="80"/>
      <c r="I13" s="80"/>
    </row>
    <row r="14" spans="1:11" x14ac:dyDescent="0.2">
      <c r="A14" s="8">
        <v>41365</v>
      </c>
      <c r="B14" s="94">
        <v>1786</v>
      </c>
      <c r="C14" s="10">
        <v>1754</v>
      </c>
      <c r="D14" s="10">
        <v>32</v>
      </c>
      <c r="E14" s="46">
        <v>430086</v>
      </c>
      <c r="F14" s="10">
        <v>414680</v>
      </c>
      <c r="G14" s="74">
        <v>15406</v>
      </c>
      <c r="H14" s="80"/>
      <c r="I14" s="80"/>
    </row>
    <row r="15" spans="1:11" x14ac:dyDescent="0.2">
      <c r="A15" s="8">
        <v>41395</v>
      </c>
      <c r="B15" s="94">
        <v>835</v>
      </c>
      <c r="C15" s="10">
        <v>825</v>
      </c>
      <c r="D15" s="10">
        <v>10</v>
      </c>
      <c r="E15" s="46">
        <v>427137</v>
      </c>
      <c r="F15" s="10">
        <v>411780</v>
      </c>
      <c r="G15" s="74">
        <v>15357</v>
      </c>
      <c r="H15" s="80"/>
      <c r="I15" s="80"/>
    </row>
    <row r="16" spans="1:11" x14ac:dyDescent="0.2">
      <c r="A16" s="8">
        <v>41426</v>
      </c>
      <c r="B16" s="94">
        <v>2471</v>
      </c>
      <c r="C16" s="10">
        <v>2459</v>
      </c>
      <c r="D16" s="10">
        <v>12</v>
      </c>
      <c r="E16" s="46">
        <v>422257</v>
      </c>
      <c r="F16" s="10">
        <v>406998</v>
      </c>
      <c r="G16" s="74">
        <v>15259</v>
      </c>
      <c r="H16" s="80"/>
      <c r="I16" s="80"/>
    </row>
    <row r="17" spans="1:9" x14ac:dyDescent="0.2">
      <c r="A17" s="8">
        <v>41456</v>
      </c>
      <c r="B17" s="94">
        <v>30742</v>
      </c>
      <c r="C17" s="10">
        <v>30627</v>
      </c>
      <c r="D17" s="10">
        <v>115</v>
      </c>
      <c r="E17" s="46">
        <v>411166</v>
      </c>
      <c r="F17" s="10">
        <v>396641</v>
      </c>
      <c r="G17" s="74">
        <v>14525</v>
      </c>
      <c r="H17" s="80"/>
      <c r="I17" s="80"/>
    </row>
    <row r="18" spans="1:9" x14ac:dyDescent="0.2">
      <c r="A18" s="8">
        <v>41487</v>
      </c>
      <c r="B18" s="94">
        <v>34232</v>
      </c>
      <c r="C18" s="10">
        <v>33867</v>
      </c>
      <c r="D18" s="10">
        <v>365</v>
      </c>
      <c r="E18" s="46">
        <v>397871</v>
      </c>
      <c r="F18" s="10">
        <v>383868</v>
      </c>
      <c r="G18" s="74">
        <v>14003</v>
      </c>
      <c r="H18" s="80"/>
      <c r="I18" s="80"/>
    </row>
    <row r="19" spans="1:9" x14ac:dyDescent="0.2">
      <c r="A19" s="8">
        <v>41518</v>
      </c>
      <c r="B19" s="94">
        <v>153519</v>
      </c>
      <c r="C19" s="10">
        <v>147801</v>
      </c>
      <c r="D19" s="10">
        <v>5718</v>
      </c>
      <c r="E19" s="46">
        <v>420577</v>
      </c>
      <c r="F19" s="10">
        <v>406102</v>
      </c>
      <c r="G19" s="74">
        <v>14475</v>
      </c>
      <c r="H19" s="80"/>
      <c r="I19" s="80"/>
    </row>
    <row r="20" spans="1:9" x14ac:dyDescent="0.2">
      <c r="A20" s="8">
        <v>41548</v>
      </c>
      <c r="B20" s="94">
        <v>28720</v>
      </c>
      <c r="C20" s="10">
        <v>27437</v>
      </c>
      <c r="D20" s="10">
        <v>1283</v>
      </c>
      <c r="E20" s="46">
        <v>424826</v>
      </c>
      <c r="F20" s="10">
        <v>410097</v>
      </c>
      <c r="G20" s="74">
        <v>14729</v>
      </c>
      <c r="H20" s="80"/>
      <c r="I20" s="80"/>
    </row>
    <row r="21" spans="1:9" x14ac:dyDescent="0.2">
      <c r="A21" s="8">
        <v>41579</v>
      </c>
      <c r="B21" s="94">
        <v>12719</v>
      </c>
      <c r="C21" s="10">
        <v>12182</v>
      </c>
      <c r="D21" s="10">
        <v>537</v>
      </c>
      <c r="E21" s="46">
        <v>424469</v>
      </c>
      <c r="F21" s="10">
        <v>409543</v>
      </c>
      <c r="G21" s="74">
        <v>14926</v>
      </c>
      <c r="H21" s="80"/>
      <c r="I21" s="80"/>
    </row>
    <row r="22" spans="1:9" x14ac:dyDescent="0.2">
      <c r="A22" s="49">
        <v>41609</v>
      </c>
      <c r="B22" s="95">
        <v>7651</v>
      </c>
      <c r="C22" s="50">
        <v>7359</v>
      </c>
      <c r="D22" s="50">
        <v>292</v>
      </c>
      <c r="E22" s="93">
        <v>425924</v>
      </c>
      <c r="F22" s="50">
        <v>410865</v>
      </c>
      <c r="G22" s="75">
        <v>15059</v>
      </c>
      <c r="H22" s="80"/>
      <c r="I22" s="80"/>
    </row>
    <row r="23" spans="1:9" x14ac:dyDescent="0.2">
      <c r="A23" s="8">
        <v>41640</v>
      </c>
      <c r="B23" s="94">
        <v>3589</v>
      </c>
      <c r="C23" s="10">
        <v>3334</v>
      </c>
      <c r="D23" s="10">
        <v>255</v>
      </c>
      <c r="E23" s="46">
        <v>422943</v>
      </c>
      <c r="F23" s="10">
        <v>408003</v>
      </c>
      <c r="G23" s="74">
        <v>14940</v>
      </c>
      <c r="H23" s="80"/>
      <c r="I23" s="80"/>
    </row>
    <row r="24" spans="1:9" x14ac:dyDescent="0.2">
      <c r="A24" s="8">
        <v>41671</v>
      </c>
      <c r="B24" s="94">
        <v>2017</v>
      </c>
      <c r="C24" s="10">
        <v>1969</v>
      </c>
      <c r="D24" s="10">
        <v>48</v>
      </c>
      <c r="E24" s="46">
        <v>420286</v>
      </c>
      <c r="F24" s="10">
        <v>405362</v>
      </c>
      <c r="G24" s="74">
        <v>14924</v>
      </c>
      <c r="H24" s="80"/>
      <c r="I24" s="80"/>
    </row>
    <row r="25" spans="1:9" x14ac:dyDescent="0.2">
      <c r="A25" s="8">
        <v>41699</v>
      </c>
      <c r="B25" s="94">
        <v>1775</v>
      </c>
      <c r="C25" s="10">
        <v>1747</v>
      </c>
      <c r="D25" s="10">
        <v>28</v>
      </c>
      <c r="E25" s="46">
        <v>417189</v>
      </c>
      <c r="F25" s="10">
        <v>402304</v>
      </c>
      <c r="G25" s="74">
        <v>14885</v>
      </c>
      <c r="H25" s="80"/>
      <c r="I25" s="80"/>
    </row>
    <row r="26" spans="1:9" x14ac:dyDescent="0.2">
      <c r="A26" s="8">
        <v>41730</v>
      </c>
      <c r="B26" s="94">
        <v>1542</v>
      </c>
      <c r="C26" s="10">
        <v>1527</v>
      </c>
      <c r="D26" s="10">
        <v>15</v>
      </c>
      <c r="E26" s="46">
        <v>414230</v>
      </c>
      <c r="F26" s="10">
        <v>399397</v>
      </c>
      <c r="G26" s="74">
        <v>14833</v>
      </c>
      <c r="H26" s="80"/>
      <c r="I26" s="80"/>
    </row>
    <row r="27" spans="1:9" x14ac:dyDescent="0.2">
      <c r="A27" s="8">
        <v>41760</v>
      </c>
      <c r="B27" s="94">
        <v>797</v>
      </c>
      <c r="C27" s="10">
        <v>787</v>
      </c>
      <c r="D27" s="10">
        <v>10</v>
      </c>
      <c r="E27" s="46">
        <v>410932</v>
      </c>
      <c r="F27" s="10">
        <v>396161</v>
      </c>
      <c r="G27" s="74">
        <v>14771</v>
      </c>
      <c r="H27" s="80"/>
      <c r="I27" s="80"/>
    </row>
    <row r="28" spans="1:9" x14ac:dyDescent="0.2">
      <c r="A28" s="8">
        <v>41791</v>
      </c>
      <c r="B28" s="94">
        <v>2709</v>
      </c>
      <c r="C28" s="10">
        <v>2696</v>
      </c>
      <c r="D28" s="10">
        <v>13</v>
      </c>
      <c r="E28" s="46">
        <v>407140</v>
      </c>
      <c r="F28" s="10">
        <v>392457</v>
      </c>
      <c r="G28" s="74">
        <v>14683</v>
      </c>
      <c r="H28" s="80"/>
      <c r="I28" s="80"/>
    </row>
    <row r="29" spans="1:9" x14ac:dyDescent="0.2">
      <c r="A29" s="8">
        <v>41821</v>
      </c>
      <c r="B29" s="94">
        <v>28247</v>
      </c>
      <c r="C29" s="10">
        <v>28145</v>
      </c>
      <c r="D29" s="10">
        <v>102</v>
      </c>
      <c r="E29" s="46">
        <v>391990</v>
      </c>
      <c r="F29" s="10">
        <v>378133</v>
      </c>
      <c r="G29" s="74">
        <v>13857</v>
      </c>
      <c r="H29" s="80"/>
      <c r="I29" s="80"/>
    </row>
    <row r="30" spans="1:9" x14ac:dyDescent="0.2">
      <c r="A30" s="8">
        <v>41852</v>
      </c>
      <c r="B30" s="94">
        <v>31968</v>
      </c>
      <c r="C30" s="10">
        <v>31604</v>
      </c>
      <c r="D30" s="10">
        <v>364</v>
      </c>
      <c r="E30" s="46">
        <v>375286</v>
      </c>
      <c r="F30" s="10">
        <v>362076</v>
      </c>
      <c r="G30" s="74">
        <v>13210</v>
      </c>
      <c r="H30" s="80"/>
      <c r="I30" s="80"/>
    </row>
    <row r="31" spans="1:9" x14ac:dyDescent="0.2">
      <c r="A31" s="8">
        <v>41883</v>
      </c>
      <c r="B31" s="94">
        <v>151064</v>
      </c>
      <c r="C31" s="10">
        <v>145445</v>
      </c>
      <c r="D31" s="10">
        <v>5619</v>
      </c>
      <c r="E31" s="46">
        <v>394108</v>
      </c>
      <c r="F31" s="10">
        <v>380750</v>
      </c>
      <c r="G31" s="74">
        <v>13358</v>
      </c>
      <c r="H31" s="80"/>
      <c r="I31" s="80"/>
    </row>
    <row r="32" spans="1:9" x14ac:dyDescent="0.2">
      <c r="A32" s="8">
        <v>41913</v>
      </c>
      <c r="B32" s="94">
        <v>27258</v>
      </c>
      <c r="C32" s="10">
        <v>26039</v>
      </c>
      <c r="D32" s="10">
        <v>1219</v>
      </c>
      <c r="E32" s="46">
        <v>397505</v>
      </c>
      <c r="F32" s="10">
        <v>383856</v>
      </c>
      <c r="G32" s="74">
        <v>13649</v>
      </c>
      <c r="H32" s="80"/>
      <c r="I32" s="80"/>
    </row>
    <row r="33" spans="1:9" x14ac:dyDescent="0.2">
      <c r="A33" s="8">
        <v>41944</v>
      </c>
      <c r="B33" s="94">
        <v>12922</v>
      </c>
      <c r="C33" s="10">
        <v>12410</v>
      </c>
      <c r="D33" s="10">
        <v>512</v>
      </c>
      <c r="E33" s="46">
        <v>398678</v>
      </c>
      <c r="F33" s="10">
        <v>384850</v>
      </c>
      <c r="G33" s="74">
        <v>13828</v>
      </c>
      <c r="H33" s="80"/>
      <c r="I33" s="80"/>
    </row>
    <row r="34" spans="1:9" x14ac:dyDescent="0.2">
      <c r="A34" s="49">
        <v>41974</v>
      </c>
      <c r="B34" s="95">
        <v>7914</v>
      </c>
      <c r="C34" s="50">
        <v>7661</v>
      </c>
      <c r="D34" s="50">
        <v>253</v>
      </c>
      <c r="E34" s="93">
        <v>400882</v>
      </c>
      <c r="F34" s="50">
        <v>386910</v>
      </c>
      <c r="G34" s="75">
        <v>13972</v>
      </c>
      <c r="H34" s="80"/>
      <c r="I34" s="80"/>
    </row>
    <row r="35" spans="1:9" x14ac:dyDescent="0.2">
      <c r="A35" s="8">
        <v>42005</v>
      </c>
      <c r="B35" s="94">
        <v>3494</v>
      </c>
      <c r="C35" s="10">
        <v>3265</v>
      </c>
      <c r="D35" s="10">
        <v>229</v>
      </c>
      <c r="E35" s="46">
        <v>398050</v>
      </c>
      <c r="F35" s="10">
        <v>384137</v>
      </c>
      <c r="G35" s="74">
        <v>13913</v>
      </c>
      <c r="H35" s="80"/>
      <c r="I35" s="80"/>
    </row>
    <row r="36" spans="1:9" x14ac:dyDescent="0.2">
      <c r="A36" s="8">
        <v>42036</v>
      </c>
      <c r="B36" s="94">
        <v>1817</v>
      </c>
      <c r="C36" s="10">
        <v>1753</v>
      </c>
      <c r="D36" s="10">
        <v>64</v>
      </c>
      <c r="E36" s="46">
        <v>395733</v>
      </c>
      <c r="F36" s="10">
        <v>381814</v>
      </c>
      <c r="G36" s="74">
        <v>13919</v>
      </c>
      <c r="H36" s="80"/>
      <c r="I36" s="80"/>
    </row>
    <row r="37" spans="1:9" x14ac:dyDescent="0.2">
      <c r="A37" s="8">
        <v>42064</v>
      </c>
      <c r="B37" s="94">
        <v>1595</v>
      </c>
      <c r="C37" s="10">
        <v>1558</v>
      </c>
      <c r="D37" s="10">
        <v>37</v>
      </c>
      <c r="E37" s="46">
        <v>393008</v>
      </c>
      <c r="F37" s="10">
        <v>379120</v>
      </c>
      <c r="G37" s="74">
        <v>13888</v>
      </c>
      <c r="H37" s="80"/>
      <c r="I37" s="80"/>
    </row>
    <row r="38" spans="1:9" x14ac:dyDescent="0.2">
      <c r="A38" s="8">
        <v>42095</v>
      </c>
      <c r="B38" s="94">
        <v>1239</v>
      </c>
      <c r="C38" s="10">
        <v>1225</v>
      </c>
      <c r="D38" s="10">
        <v>14</v>
      </c>
      <c r="E38" s="46">
        <v>390165</v>
      </c>
      <c r="F38" s="10">
        <v>376348</v>
      </c>
      <c r="G38" s="74">
        <v>13817</v>
      </c>
      <c r="H38" s="80"/>
      <c r="I38" s="80"/>
    </row>
    <row r="39" spans="1:9" x14ac:dyDescent="0.2">
      <c r="A39" s="8">
        <v>42125</v>
      </c>
      <c r="B39" s="94">
        <v>773</v>
      </c>
      <c r="C39" s="10">
        <v>761</v>
      </c>
      <c r="D39" s="10">
        <v>12</v>
      </c>
      <c r="E39" s="46">
        <v>387104</v>
      </c>
      <c r="F39" s="10">
        <v>373312</v>
      </c>
      <c r="G39" s="74">
        <v>13792</v>
      </c>
      <c r="H39" s="80"/>
      <c r="I39" s="80"/>
    </row>
    <row r="40" spans="1:9" x14ac:dyDescent="0.2">
      <c r="A40" s="8">
        <v>42156</v>
      </c>
      <c r="B40" s="94">
        <v>2639</v>
      </c>
      <c r="C40" s="10">
        <v>2629</v>
      </c>
      <c r="D40" s="10">
        <v>10</v>
      </c>
      <c r="E40" s="46">
        <v>383848</v>
      </c>
      <c r="F40" s="10">
        <v>370155</v>
      </c>
      <c r="G40" s="74">
        <v>13693</v>
      </c>
      <c r="H40" s="80"/>
      <c r="I40" s="80"/>
    </row>
    <row r="41" spans="1:9" x14ac:dyDescent="0.2">
      <c r="A41" s="8">
        <v>42186</v>
      </c>
      <c r="B41" s="94">
        <v>27975</v>
      </c>
      <c r="C41" s="10">
        <v>27864</v>
      </c>
      <c r="D41" s="10">
        <v>111</v>
      </c>
      <c r="E41" s="46">
        <v>372057</v>
      </c>
      <c r="F41" s="10">
        <v>359055</v>
      </c>
      <c r="G41" s="74">
        <v>13002</v>
      </c>
      <c r="H41" s="80"/>
      <c r="I41" s="80"/>
    </row>
    <row r="42" spans="1:9" x14ac:dyDescent="0.2">
      <c r="A42" s="8">
        <v>42217</v>
      </c>
      <c r="B42" s="94">
        <v>41708</v>
      </c>
      <c r="C42" s="10">
        <v>41008</v>
      </c>
      <c r="D42" s="10">
        <v>700</v>
      </c>
      <c r="E42" s="46">
        <v>369098</v>
      </c>
      <c r="F42" s="10">
        <v>356261</v>
      </c>
      <c r="G42" s="74">
        <v>12837</v>
      </c>
      <c r="H42" s="80"/>
      <c r="I42" s="80"/>
    </row>
    <row r="43" spans="1:9" x14ac:dyDescent="0.2">
      <c r="A43" s="8">
        <v>42248</v>
      </c>
      <c r="B43" s="94">
        <v>144830</v>
      </c>
      <c r="C43" s="10">
        <v>137944</v>
      </c>
      <c r="D43" s="10">
        <v>6886</v>
      </c>
      <c r="E43" s="46">
        <v>388880</v>
      </c>
      <c r="F43" s="10">
        <v>374262</v>
      </c>
      <c r="G43" s="74">
        <v>14618</v>
      </c>
      <c r="H43" s="80"/>
      <c r="I43" s="80"/>
    </row>
    <row r="44" spans="1:9" x14ac:dyDescent="0.2">
      <c r="A44" s="8">
        <v>42278</v>
      </c>
      <c r="B44" s="94">
        <v>28826</v>
      </c>
      <c r="C44" s="10">
        <v>26934</v>
      </c>
      <c r="D44" s="10">
        <v>1892</v>
      </c>
      <c r="E44" s="46">
        <v>393944</v>
      </c>
      <c r="F44" s="10">
        <v>378339</v>
      </c>
      <c r="G44" s="74">
        <v>15605</v>
      </c>
      <c r="H44" s="80"/>
      <c r="I44" s="80"/>
    </row>
    <row r="45" spans="1:9" x14ac:dyDescent="0.2">
      <c r="A45" s="8">
        <v>42309</v>
      </c>
      <c r="B45" s="94">
        <v>14694</v>
      </c>
      <c r="C45" s="10">
        <v>13707</v>
      </c>
      <c r="D45" s="10">
        <v>987</v>
      </c>
      <c r="E45" s="46">
        <v>398080</v>
      </c>
      <c r="F45" s="10">
        <v>381772</v>
      </c>
      <c r="G45" s="74">
        <v>16308</v>
      </c>
      <c r="H45" s="80"/>
      <c r="I45" s="80"/>
    </row>
    <row r="46" spans="1:9" x14ac:dyDescent="0.2">
      <c r="A46" s="49">
        <v>42339</v>
      </c>
      <c r="B46" s="95">
        <v>8349</v>
      </c>
      <c r="C46" s="50">
        <v>7818</v>
      </c>
      <c r="D46" s="50">
        <v>531</v>
      </c>
      <c r="E46" s="93">
        <v>400246</v>
      </c>
      <c r="F46" s="50">
        <v>383570</v>
      </c>
      <c r="G46" s="75">
        <v>16676</v>
      </c>
      <c r="H46" s="80"/>
      <c r="I46" s="80"/>
    </row>
    <row r="47" spans="1:9" x14ac:dyDescent="0.2">
      <c r="A47" s="8">
        <v>42370</v>
      </c>
      <c r="B47" s="94">
        <v>4027</v>
      </c>
      <c r="C47" s="10">
        <v>3442</v>
      </c>
      <c r="D47" s="10">
        <v>585</v>
      </c>
      <c r="E47" s="46">
        <v>397558</v>
      </c>
      <c r="F47" s="10">
        <v>380681</v>
      </c>
      <c r="G47" s="74">
        <v>16877</v>
      </c>
      <c r="H47" s="80"/>
      <c r="I47" s="80"/>
    </row>
    <row r="48" spans="1:9" x14ac:dyDescent="0.2">
      <c r="A48" s="8">
        <v>42401</v>
      </c>
      <c r="B48" s="94">
        <v>2122</v>
      </c>
      <c r="C48" s="10">
        <v>2009</v>
      </c>
      <c r="D48" s="10">
        <v>113</v>
      </c>
      <c r="E48" s="46">
        <v>395013</v>
      </c>
      <c r="F48" s="10">
        <v>378112</v>
      </c>
      <c r="G48" s="74">
        <v>16901</v>
      </c>
      <c r="H48" s="80"/>
      <c r="I48" s="80"/>
    </row>
    <row r="49" spans="1:9" x14ac:dyDescent="0.2">
      <c r="A49" s="8">
        <v>42430</v>
      </c>
      <c r="B49" s="94">
        <v>1623</v>
      </c>
      <c r="C49" s="10">
        <v>1547</v>
      </c>
      <c r="D49" s="10">
        <v>76</v>
      </c>
      <c r="E49" s="46">
        <v>392290</v>
      </c>
      <c r="F49" s="10">
        <v>375403</v>
      </c>
      <c r="G49" s="74">
        <v>16887</v>
      </c>
      <c r="H49" s="80"/>
      <c r="I49" s="80"/>
    </row>
    <row r="50" spans="1:9" x14ac:dyDescent="0.2">
      <c r="A50" s="8">
        <v>42461</v>
      </c>
      <c r="B50" s="94">
        <v>1286</v>
      </c>
      <c r="C50" s="10">
        <v>1258</v>
      </c>
      <c r="D50" s="10">
        <v>28</v>
      </c>
      <c r="E50" s="46">
        <v>389246</v>
      </c>
      <c r="F50" s="10">
        <v>372389</v>
      </c>
      <c r="G50" s="74">
        <v>16857</v>
      </c>
      <c r="H50" s="80"/>
      <c r="I50" s="80"/>
    </row>
    <row r="51" spans="1:9" x14ac:dyDescent="0.2">
      <c r="A51" s="8">
        <v>42491</v>
      </c>
      <c r="B51" s="94">
        <v>821</v>
      </c>
      <c r="C51" s="10">
        <v>807</v>
      </c>
      <c r="D51" s="10">
        <v>14</v>
      </c>
      <c r="E51" s="46">
        <v>386330</v>
      </c>
      <c r="F51" s="10">
        <v>369537</v>
      </c>
      <c r="G51" s="74">
        <v>16793</v>
      </c>
      <c r="H51" s="80"/>
      <c r="I51" s="80"/>
    </row>
    <row r="52" spans="1:9" x14ac:dyDescent="0.2">
      <c r="A52" s="8">
        <v>42522</v>
      </c>
      <c r="B52" s="94">
        <v>2841</v>
      </c>
      <c r="C52" s="10">
        <v>2818</v>
      </c>
      <c r="D52" s="10">
        <v>23</v>
      </c>
      <c r="E52" s="46">
        <v>382906</v>
      </c>
      <c r="F52" s="10">
        <v>366211</v>
      </c>
      <c r="G52" s="74">
        <v>16695</v>
      </c>
      <c r="H52" s="80"/>
      <c r="I52" s="80"/>
    </row>
    <row r="53" spans="1:9" x14ac:dyDescent="0.2">
      <c r="A53" s="8">
        <v>42552</v>
      </c>
      <c r="B53" s="94">
        <v>28156</v>
      </c>
      <c r="C53" s="10">
        <v>28036</v>
      </c>
      <c r="D53" s="10">
        <v>120</v>
      </c>
      <c r="E53" s="46">
        <v>370004</v>
      </c>
      <c r="F53" s="10">
        <v>354059</v>
      </c>
      <c r="G53" s="74">
        <v>15945</v>
      </c>
      <c r="H53" s="80"/>
      <c r="I53" s="80"/>
    </row>
    <row r="54" spans="1:9" x14ac:dyDescent="0.2">
      <c r="A54" s="8">
        <v>42583</v>
      </c>
      <c r="B54" s="94">
        <v>42173</v>
      </c>
      <c r="C54" s="10">
        <v>41418</v>
      </c>
      <c r="D54" s="10">
        <v>755</v>
      </c>
      <c r="E54" s="46">
        <v>371487</v>
      </c>
      <c r="F54" s="10">
        <v>355656</v>
      </c>
      <c r="G54" s="74">
        <v>15831</v>
      </c>
      <c r="H54" s="80"/>
      <c r="I54" s="80"/>
    </row>
    <row r="55" spans="1:9" x14ac:dyDescent="0.2">
      <c r="A55" s="8">
        <v>42614</v>
      </c>
      <c r="B55" s="94">
        <v>148128</v>
      </c>
      <c r="C55" s="10">
        <v>139854</v>
      </c>
      <c r="D55" s="10">
        <v>8274</v>
      </c>
      <c r="E55" s="46">
        <v>395711</v>
      </c>
      <c r="F55" s="10">
        <v>377498</v>
      </c>
      <c r="G55" s="74">
        <v>18213</v>
      </c>
      <c r="H55" s="80"/>
      <c r="I55" s="80"/>
    </row>
    <row r="56" spans="1:9" x14ac:dyDescent="0.2">
      <c r="A56" s="8">
        <v>42644</v>
      </c>
      <c r="B56" s="94">
        <v>29991</v>
      </c>
      <c r="C56" s="10">
        <v>27703</v>
      </c>
      <c r="D56" s="10">
        <v>2288</v>
      </c>
      <c r="E56" s="46">
        <v>402153</v>
      </c>
      <c r="F56" s="10">
        <v>382739</v>
      </c>
      <c r="G56" s="74">
        <v>19414</v>
      </c>
      <c r="H56" s="80"/>
      <c r="I56" s="80"/>
    </row>
    <row r="57" spans="1:9" x14ac:dyDescent="0.2">
      <c r="A57" s="8">
        <v>42675</v>
      </c>
      <c r="B57" s="94">
        <v>14377</v>
      </c>
      <c r="C57" s="10">
        <v>13430</v>
      </c>
      <c r="D57" s="10">
        <v>947</v>
      </c>
      <c r="E57" s="46">
        <v>406106</v>
      </c>
      <c r="F57" s="10">
        <v>386152</v>
      </c>
      <c r="G57" s="74">
        <v>19954</v>
      </c>
      <c r="H57" s="80"/>
      <c r="I57" s="80"/>
    </row>
    <row r="58" spans="1:9" x14ac:dyDescent="0.2">
      <c r="A58" s="49">
        <v>42705</v>
      </c>
      <c r="B58" s="95">
        <v>8629</v>
      </c>
      <c r="C58" s="50">
        <v>8150</v>
      </c>
      <c r="D58" s="50">
        <v>479</v>
      </c>
      <c r="E58" s="93">
        <v>407894</v>
      </c>
      <c r="F58" s="50">
        <v>387669</v>
      </c>
      <c r="G58" s="75">
        <v>20225</v>
      </c>
      <c r="H58" s="80"/>
      <c r="I58" s="80"/>
    </row>
    <row r="59" spans="1:9" x14ac:dyDescent="0.2">
      <c r="A59" s="8">
        <v>42736</v>
      </c>
      <c r="B59" s="94">
        <v>3981</v>
      </c>
      <c r="C59" s="10">
        <v>3643</v>
      </c>
      <c r="D59" s="10">
        <v>338</v>
      </c>
      <c r="E59" s="46">
        <v>405208</v>
      </c>
      <c r="F59" s="10">
        <v>385022</v>
      </c>
      <c r="G59" s="74">
        <v>20186</v>
      </c>
      <c r="H59" s="80"/>
      <c r="I59" s="80"/>
    </row>
    <row r="60" spans="1:9" x14ac:dyDescent="0.2">
      <c r="A60" s="8">
        <v>42767</v>
      </c>
      <c r="B60" s="94">
        <v>1854</v>
      </c>
      <c r="C60" s="10">
        <v>1785</v>
      </c>
      <c r="D60" s="10">
        <v>69</v>
      </c>
      <c r="E60" s="46">
        <v>402383</v>
      </c>
      <c r="F60" s="10">
        <v>382245</v>
      </c>
      <c r="G60" s="74">
        <v>20138</v>
      </c>
      <c r="H60" s="80"/>
      <c r="I60" s="80"/>
    </row>
    <row r="61" spans="1:9" x14ac:dyDescent="0.2">
      <c r="A61" s="8">
        <v>42795</v>
      </c>
      <c r="B61" s="94">
        <v>1642</v>
      </c>
      <c r="C61" s="10">
        <v>1608</v>
      </c>
      <c r="D61" s="10">
        <v>34</v>
      </c>
      <c r="E61" s="46">
        <v>399340</v>
      </c>
      <c r="F61" s="10">
        <v>379271</v>
      </c>
      <c r="G61" s="74">
        <v>20069</v>
      </c>
      <c r="H61" s="80"/>
      <c r="I61" s="80"/>
    </row>
    <row r="62" spans="1:9" x14ac:dyDescent="0.2">
      <c r="A62" s="8">
        <v>42826</v>
      </c>
      <c r="B62" s="94">
        <v>1347</v>
      </c>
      <c r="C62" s="10">
        <v>1325</v>
      </c>
      <c r="D62" s="10">
        <v>22</v>
      </c>
      <c r="E62" s="46">
        <v>395961</v>
      </c>
      <c r="F62" s="10">
        <v>375959</v>
      </c>
      <c r="G62" s="74">
        <v>20002</v>
      </c>
      <c r="H62" s="80"/>
      <c r="I62" s="80"/>
    </row>
    <row r="63" spans="1:9" x14ac:dyDescent="0.2">
      <c r="A63" s="8">
        <v>42856</v>
      </c>
      <c r="B63" s="94">
        <v>1056</v>
      </c>
      <c r="C63" s="10">
        <v>1046</v>
      </c>
      <c r="D63" s="10">
        <v>10</v>
      </c>
      <c r="E63" s="46">
        <v>392986</v>
      </c>
      <c r="F63" s="10">
        <v>373064</v>
      </c>
      <c r="G63" s="74">
        <v>19922</v>
      </c>
      <c r="H63" s="80"/>
      <c r="I63" s="80"/>
    </row>
    <row r="64" spans="1:9" x14ac:dyDescent="0.2">
      <c r="A64" s="8">
        <v>42887</v>
      </c>
      <c r="B64" s="94">
        <v>2686</v>
      </c>
      <c r="C64" s="10">
        <v>2656</v>
      </c>
      <c r="D64" s="10">
        <v>30</v>
      </c>
      <c r="E64" s="46">
        <v>388738</v>
      </c>
      <c r="F64" s="10">
        <v>368943</v>
      </c>
      <c r="G64" s="74">
        <v>19795</v>
      </c>
      <c r="H64" s="80"/>
      <c r="I64" s="80"/>
    </row>
    <row r="65" spans="1:9" x14ac:dyDescent="0.2">
      <c r="A65" s="8">
        <v>42917</v>
      </c>
      <c r="B65" s="94">
        <v>29217</v>
      </c>
      <c r="C65" s="10">
        <v>29087</v>
      </c>
      <c r="D65" s="10">
        <v>130</v>
      </c>
      <c r="E65" s="46">
        <v>375546</v>
      </c>
      <c r="F65" s="10">
        <v>357116</v>
      </c>
      <c r="G65" s="74">
        <v>18430</v>
      </c>
      <c r="H65" s="80"/>
      <c r="I65" s="80"/>
    </row>
    <row r="66" spans="1:9" x14ac:dyDescent="0.2">
      <c r="A66" s="8">
        <v>42948</v>
      </c>
      <c r="B66" s="94">
        <v>41814</v>
      </c>
      <c r="C66" s="10">
        <v>41087</v>
      </c>
      <c r="D66" s="10">
        <v>727</v>
      </c>
      <c r="E66" s="46">
        <v>373359</v>
      </c>
      <c r="F66" s="10">
        <v>355499</v>
      </c>
      <c r="G66" s="74">
        <v>17860</v>
      </c>
      <c r="H66" s="80"/>
      <c r="I66" s="80"/>
    </row>
    <row r="67" spans="1:9" x14ac:dyDescent="0.2">
      <c r="A67" s="8">
        <v>42979</v>
      </c>
      <c r="B67" s="94">
        <v>158798</v>
      </c>
      <c r="C67" s="10">
        <v>149963</v>
      </c>
      <c r="D67" s="10">
        <v>8835</v>
      </c>
      <c r="E67" s="46">
        <v>402104</v>
      </c>
      <c r="F67" s="10">
        <v>382826</v>
      </c>
      <c r="G67" s="74">
        <v>19278</v>
      </c>
      <c r="H67" s="80"/>
      <c r="I67" s="80"/>
    </row>
    <row r="68" spans="1:9" x14ac:dyDescent="0.2">
      <c r="A68" s="8">
        <v>43009</v>
      </c>
      <c r="B68" s="94">
        <v>33359</v>
      </c>
      <c r="C68" s="10">
        <v>30770</v>
      </c>
      <c r="D68" s="10">
        <v>2589</v>
      </c>
      <c r="E68" s="46">
        <v>413703</v>
      </c>
      <c r="F68" s="10">
        <v>393002</v>
      </c>
      <c r="G68" s="74">
        <v>20701</v>
      </c>
      <c r="H68" s="80"/>
      <c r="I68" s="80"/>
    </row>
    <row r="69" spans="1:9" x14ac:dyDescent="0.2">
      <c r="A69" s="8">
        <v>43040</v>
      </c>
      <c r="B69" s="94">
        <v>14710</v>
      </c>
      <c r="C69" s="10">
        <v>13664</v>
      </c>
      <c r="D69" s="10">
        <v>1046</v>
      </c>
      <c r="E69" s="46">
        <v>416767</v>
      </c>
      <c r="F69" s="10">
        <v>395363</v>
      </c>
      <c r="G69" s="74">
        <v>21404</v>
      </c>
      <c r="H69" s="80"/>
      <c r="I69" s="80"/>
    </row>
    <row r="70" spans="1:9" x14ac:dyDescent="0.2">
      <c r="A70" s="49">
        <v>43070</v>
      </c>
      <c r="B70" s="95">
        <v>9290</v>
      </c>
      <c r="C70" s="50">
        <v>8770</v>
      </c>
      <c r="D70" s="50">
        <v>520</v>
      </c>
      <c r="E70" s="93">
        <v>418101</v>
      </c>
      <c r="F70" s="50">
        <v>396374</v>
      </c>
      <c r="G70" s="75">
        <v>21727</v>
      </c>
      <c r="H70" s="80"/>
      <c r="I70" s="80"/>
    </row>
    <row r="71" spans="1:9" x14ac:dyDescent="0.2">
      <c r="A71" s="8">
        <v>43101</v>
      </c>
      <c r="B71" s="94">
        <v>4367</v>
      </c>
      <c r="C71" s="10">
        <v>4037</v>
      </c>
      <c r="D71" s="10">
        <v>330</v>
      </c>
      <c r="E71" s="46">
        <v>414626</v>
      </c>
      <c r="F71" s="10">
        <v>392872</v>
      </c>
      <c r="G71" s="74">
        <v>21754</v>
      </c>
      <c r="H71" s="80"/>
      <c r="I71" s="80"/>
    </row>
    <row r="72" spans="1:9" x14ac:dyDescent="0.2">
      <c r="A72" s="8">
        <v>43132</v>
      </c>
      <c r="B72" s="94">
        <v>2188</v>
      </c>
      <c r="C72" s="10">
        <v>2125</v>
      </c>
      <c r="D72" s="10">
        <v>63</v>
      </c>
      <c r="E72" s="46">
        <v>411257</v>
      </c>
      <c r="F72" s="10">
        <v>389542</v>
      </c>
      <c r="G72" s="74">
        <v>21715</v>
      </c>
      <c r="H72" s="80"/>
      <c r="I72" s="80"/>
    </row>
    <row r="73" spans="1:9" x14ac:dyDescent="0.2">
      <c r="A73" s="8">
        <v>43160</v>
      </c>
      <c r="B73" s="94">
        <v>1767</v>
      </c>
      <c r="C73" s="10">
        <v>1733</v>
      </c>
      <c r="D73" s="10">
        <v>34</v>
      </c>
      <c r="E73" s="46">
        <v>406900</v>
      </c>
      <c r="F73" s="10">
        <v>385274</v>
      </c>
      <c r="G73" s="74">
        <v>21626</v>
      </c>
      <c r="H73" s="80"/>
      <c r="I73" s="80"/>
    </row>
    <row r="74" spans="1:9" x14ac:dyDescent="0.2">
      <c r="A74" s="8">
        <v>43191</v>
      </c>
      <c r="B74" s="94">
        <v>1573</v>
      </c>
      <c r="C74" s="10">
        <v>1554</v>
      </c>
      <c r="D74" s="10">
        <v>19</v>
      </c>
      <c r="E74" s="46">
        <v>403326</v>
      </c>
      <c r="F74" s="10">
        <v>381783</v>
      </c>
      <c r="G74" s="74">
        <v>21543</v>
      </c>
      <c r="H74" s="80"/>
      <c r="I74" s="80"/>
    </row>
    <row r="75" spans="1:9" x14ac:dyDescent="0.2">
      <c r="A75" s="8">
        <v>43221</v>
      </c>
      <c r="B75" s="94">
        <v>1171</v>
      </c>
      <c r="C75" s="10">
        <v>1149</v>
      </c>
      <c r="D75" s="10">
        <v>22</v>
      </c>
      <c r="E75" s="46">
        <v>399910</v>
      </c>
      <c r="F75" s="10">
        <v>378451</v>
      </c>
      <c r="G75" s="74">
        <v>21459</v>
      </c>
      <c r="H75" s="80"/>
      <c r="I75" s="80"/>
    </row>
    <row r="76" spans="1:9" x14ac:dyDescent="0.2">
      <c r="A76" s="8">
        <v>43252</v>
      </c>
      <c r="B76" s="94">
        <v>2933</v>
      </c>
      <c r="C76" s="10">
        <v>2898</v>
      </c>
      <c r="D76" s="10">
        <v>35</v>
      </c>
      <c r="E76" s="46">
        <v>394009</v>
      </c>
      <c r="F76" s="10">
        <v>372741</v>
      </c>
      <c r="G76" s="74">
        <v>21268</v>
      </c>
      <c r="H76" s="80"/>
      <c r="I76" s="80"/>
    </row>
    <row r="77" spans="1:9" x14ac:dyDescent="0.2">
      <c r="A77" s="8">
        <v>43282</v>
      </c>
      <c r="B77" s="94">
        <v>30289</v>
      </c>
      <c r="C77" s="10">
        <v>30088</v>
      </c>
      <c r="D77" s="10">
        <v>201</v>
      </c>
      <c r="E77" s="46">
        <v>380720</v>
      </c>
      <c r="F77" s="10">
        <v>360931</v>
      </c>
      <c r="G77" s="74">
        <v>19789</v>
      </c>
      <c r="H77" s="80"/>
      <c r="I77" s="80"/>
    </row>
    <row r="78" spans="1:9" x14ac:dyDescent="0.2">
      <c r="A78" s="8">
        <v>43313</v>
      </c>
      <c r="B78" s="94">
        <v>41792</v>
      </c>
      <c r="C78" s="10">
        <v>40977</v>
      </c>
      <c r="D78" s="10">
        <v>815</v>
      </c>
      <c r="E78" s="46">
        <v>375923</v>
      </c>
      <c r="F78" s="10">
        <v>356791</v>
      </c>
      <c r="G78" s="74">
        <v>19132</v>
      </c>
      <c r="H78" s="80"/>
      <c r="I78" s="80"/>
    </row>
    <row r="79" spans="1:9" x14ac:dyDescent="0.2">
      <c r="A79" s="8">
        <v>43344</v>
      </c>
      <c r="B79" s="94">
        <v>169909</v>
      </c>
      <c r="C79" s="10">
        <v>160934</v>
      </c>
      <c r="D79" s="10">
        <v>8975</v>
      </c>
      <c r="E79" s="46">
        <v>411238</v>
      </c>
      <c r="F79" s="10">
        <v>391412</v>
      </c>
      <c r="G79" s="74">
        <v>19826</v>
      </c>
      <c r="H79" s="80"/>
      <c r="I79" s="80"/>
    </row>
    <row r="80" spans="1:9" x14ac:dyDescent="0.2">
      <c r="A80" s="8">
        <v>43374</v>
      </c>
      <c r="B80" s="94">
        <v>35239</v>
      </c>
      <c r="C80" s="10">
        <v>32685</v>
      </c>
      <c r="D80" s="10">
        <v>2554</v>
      </c>
      <c r="E80" s="46">
        <v>425578</v>
      </c>
      <c r="F80" s="10">
        <v>404294</v>
      </c>
      <c r="G80" s="74">
        <v>21284</v>
      </c>
      <c r="H80" s="80"/>
      <c r="I80" s="80"/>
    </row>
    <row r="81" spans="1:9" x14ac:dyDescent="0.2">
      <c r="A81" s="8">
        <v>43405</v>
      </c>
      <c r="B81" s="94">
        <v>14776</v>
      </c>
      <c r="C81" s="10">
        <v>13791</v>
      </c>
      <c r="D81" s="10">
        <v>985</v>
      </c>
      <c r="E81" s="46">
        <v>428281</v>
      </c>
      <c r="F81" s="10">
        <v>406336</v>
      </c>
      <c r="G81" s="74">
        <v>21945</v>
      </c>
      <c r="H81" s="80"/>
      <c r="I81" s="80"/>
    </row>
    <row r="82" spans="1:9" x14ac:dyDescent="0.2">
      <c r="A82" s="49">
        <v>43435</v>
      </c>
      <c r="B82" s="95">
        <v>9794</v>
      </c>
      <c r="C82" s="50">
        <v>9364</v>
      </c>
      <c r="D82" s="50">
        <v>430</v>
      </c>
      <c r="E82" s="93">
        <v>429754</v>
      </c>
      <c r="F82" s="50">
        <v>407567</v>
      </c>
      <c r="G82" s="75">
        <v>22187</v>
      </c>
      <c r="H82" s="80"/>
      <c r="I82" s="80"/>
    </row>
    <row r="83" spans="1:9" x14ac:dyDescent="0.2">
      <c r="A83" s="8">
        <v>43466</v>
      </c>
      <c r="B83" s="94">
        <v>4482</v>
      </c>
      <c r="C83" s="10">
        <v>4197</v>
      </c>
      <c r="D83" s="10">
        <v>285</v>
      </c>
      <c r="E83" s="46">
        <v>425658</v>
      </c>
      <c r="F83" s="10">
        <v>403530</v>
      </c>
      <c r="G83" s="74">
        <v>22128</v>
      </c>
      <c r="H83" s="80"/>
      <c r="I83" s="80"/>
    </row>
    <row r="84" spans="1:9" x14ac:dyDescent="0.2">
      <c r="A84" s="8">
        <v>43497</v>
      </c>
      <c r="B84" s="94">
        <v>2548</v>
      </c>
      <c r="C84" s="10">
        <v>2477</v>
      </c>
      <c r="D84" s="10">
        <v>71</v>
      </c>
      <c r="E84" s="46">
        <v>422084</v>
      </c>
      <c r="F84" s="10">
        <v>400022</v>
      </c>
      <c r="G84" s="74">
        <v>22062</v>
      </c>
      <c r="H84" s="80"/>
      <c r="I84" s="80"/>
    </row>
    <row r="85" spans="1:9" x14ac:dyDescent="0.2">
      <c r="A85" s="8">
        <v>43525</v>
      </c>
      <c r="B85" s="94">
        <v>2094</v>
      </c>
      <c r="C85" s="10">
        <v>2058</v>
      </c>
      <c r="D85" s="10">
        <v>36</v>
      </c>
      <c r="E85" s="46">
        <v>417434</v>
      </c>
      <c r="F85" s="10">
        <v>395479</v>
      </c>
      <c r="G85" s="74">
        <v>21955</v>
      </c>
      <c r="H85" s="80"/>
      <c r="I85" s="80"/>
    </row>
    <row r="86" spans="1:9" s="11" customFormat="1" x14ac:dyDescent="0.2">
      <c r="A86" s="8">
        <v>43556</v>
      </c>
      <c r="B86" s="94">
        <v>2081</v>
      </c>
      <c r="C86" s="10">
        <v>2046</v>
      </c>
      <c r="D86" s="10">
        <v>35</v>
      </c>
      <c r="E86" s="46">
        <v>413927</v>
      </c>
      <c r="F86" s="10">
        <v>392060</v>
      </c>
      <c r="G86" s="74">
        <v>21867</v>
      </c>
      <c r="H86" s="80"/>
      <c r="I86" s="80"/>
    </row>
    <row r="87" spans="1:9" x14ac:dyDescent="0.2">
      <c r="A87" s="8">
        <v>43586</v>
      </c>
      <c r="B87" s="94">
        <v>1454</v>
      </c>
      <c r="C87" s="10">
        <v>1439</v>
      </c>
      <c r="D87" s="10">
        <v>15</v>
      </c>
      <c r="E87" s="46">
        <v>409976</v>
      </c>
      <c r="F87" s="10">
        <v>388191</v>
      </c>
      <c r="G87" s="74">
        <v>21785</v>
      </c>
      <c r="H87" s="80"/>
      <c r="I87" s="80"/>
    </row>
    <row r="88" spans="1:9" x14ac:dyDescent="0.2">
      <c r="A88" s="8">
        <v>43617</v>
      </c>
      <c r="B88" s="94">
        <v>3324</v>
      </c>
      <c r="C88" s="10">
        <v>3298</v>
      </c>
      <c r="D88" s="10">
        <v>26</v>
      </c>
      <c r="E88" s="46">
        <v>403104</v>
      </c>
      <c r="F88" s="10">
        <v>381567</v>
      </c>
      <c r="G88" s="74">
        <v>21537</v>
      </c>
      <c r="H88" s="80"/>
      <c r="I88" s="80"/>
    </row>
    <row r="89" spans="1:9" x14ac:dyDescent="0.2">
      <c r="A89" s="8">
        <v>43647</v>
      </c>
      <c r="B89" s="94">
        <v>30878</v>
      </c>
      <c r="C89" s="10">
        <v>30709</v>
      </c>
      <c r="D89" s="10">
        <v>169</v>
      </c>
      <c r="E89" s="46">
        <v>389355</v>
      </c>
      <c r="F89" s="10">
        <v>369326</v>
      </c>
      <c r="G89" s="74">
        <v>20029</v>
      </c>
      <c r="H89" s="80"/>
      <c r="I89" s="80"/>
    </row>
    <row r="90" spans="1:9" x14ac:dyDescent="0.2">
      <c r="A90" s="8">
        <v>43678</v>
      </c>
      <c r="B90" s="94">
        <v>43551</v>
      </c>
      <c r="C90" s="10">
        <v>42713</v>
      </c>
      <c r="D90" s="10">
        <v>838</v>
      </c>
      <c r="E90" s="46">
        <v>378623</v>
      </c>
      <c r="F90" s="10">
        <v>359472</v>
      </c>
      <c r="G90" s="74">
        <v>19151</v>
      </c>
      <c r="H90" s="80"/>
      <c r="I90" s="80"/>
    </row>
    <row r="91" spans="1:9" x14ac:dyDescent="0.2">
      <c r="A91" s="8">
        <v>43709</v>
      </c>
      <c r="B91" s="94">
        <v>205003</v>
      </c>
      <c r="C91" s="10">
        <v>196084</v>
      </c>
      <c r="D91" s="10">
        <v>8919</v>
      </c>
      <c r="E91" s="46">
        <v>456849</v>
      </c>
      <c r="F91" s="10">
        <v>437144</v>
      </c>
      <c r="G91" s="74">
        <v>19705</v>
      </c>
      <c r="H91" s="80"/>
      <c r="I91" s="80"/>
    </row>
    <row r="92" spans="1:9" x14ac:dyDescent="0.2">
      <c r="A92" s="8">
        <v>43739</v>
      </c>
      <c r="B92" s="94">
        <v>38465</v>
      </c>
      <c r="C92" s="10">
        <v>36309</v>
      </c>
      <c r="D92" s="10">
        <v>2156</v>
      </c>
      <c r="E92" s="46">
        <v>472919</v>
      </c>
      <c r="F92" s="10">
        <v>452276</v>
      </c>
      <c r="G92" s="74">
        <v>20643</v>
      </c>
      <c r="H92" s="80"/>
      <c r="I92" s="80"/>
    </row>
    <row r="93" spans="1:9" x14ac:dyDescent="0.2">
      <c r="A93" s="8">
        <v>43770</v>
      </c>
      <c r="B93" s="94">
        <v>17478</v>
      </c>
      <c r="C93" s="10">
        <v>16596</v>
      </c>
      <c r="D93" s="10">
        <v>882</v>
      </c>
      <c r="E93" s="46">
        <v>478011</v>
      </c>
      <c r="F93" s="10">
        <v>456829</v>
      </c>
      <c r="G93" s="74">
        <v>21182</v>
      </c>
      <c r="H93" s="80"/>
      <c r="I93" s="80"/>
    </row>
    <row r="94" spans="1:9" x14ac:dyDescent="0.2">
      <c r="A94" s="49">
        <v>43800</v>
      </c>
      <c r="B94" s="95">
        <v>10276</v>
      </c>
      <c r="C94" s="50">
        <v>9862</v>
      </c>
      <c r="D94" s="50">
        <v>414</v>
      </c>
      <c r="E94" s="93">
        <v>479980</v>
      </c>
      <c r="F94" s="50">
        <v>458557</v>
      </c>
      <c r="G94" s="75">
        <v>21423</v>
      </c>
      <c r="H94" s="80"/>
      <c r="I94" s="80"/>
    </row>
    <row r="95" spans="1:9" x14ac:dyDescent="0.2">
      <c r="A95" s="8">
        <v>43831</v>
      </c>
      <c r="B95" s="94">
        <v>7689</v>
      </c>
      <c r="C95" s="10">
        <v>7297</v>
      </c>
      <c r="D95" s="10">
        <v>392</v>
      </c>
      <c r="E95" s="46">
        <v>478221</v>
      </c>
      <c r="F95" s="10">
        <v>456723</v>
      </c>
      <c r="G95" s="74">
        <v>21498</v>
      </c>
      <c r="H95" s="80"/>
      <c r="I95" s="80"/>
    </row>
    <row r="96" spans="1:9" x14ac:dyDescent="0.2">
      <c r="A96" s="8">
        <v>43862</v>
      </c>
      <c r="B96" s="94">
        <v>4402</v>
      </c>
      <c r="C96" s="10">
        <v>4296</v>
      </c>
      <c r="D96" s="10">
        <v>106</v>
      </c>
      <c r="E96" s="46">
        <v>474899</v>
      </c>
      <c r="F96" s="10">
        <v>453430</v>
      </c>
      <c r="G96" s="74">
        <v>21469</v>
      </c>
      <c r="H96" s="80"/>
      <c r="I96" s="80"/>
    </row>
    <row r="97" spans="1:9" x14ac:dyDescent="0.2">
      <c r="A97" s="8">
        <v>43891</v>
      </c>
      <c r="B97" s="94">
        <v>3230</v>
      </c>
      <c r="C97" s="10">
        <v>3166</v>
      </c>
      <c r="D97" s="10">
        <v>64</v>
      </c>
      <c r="E97" s="46">
        <v>472670</v>
      </c>
      <c r="F97" s="10">
        <v>451242</v>
      </c>
      <c r="G97" s="74">
        <v>21428</v>
      </c>
      <c r="H97" s="80"/>
      <c r="I97" s="80"/>
    </row>
    <row r="98" spans="1:9" x14ac:dyDescent="0.2">
      <c r="A98" s="8">
        <v>43922</v>
      </c>
      <c r="B98" s="94">
        <v>488</v>
      </c>
      <c r="C98" s="10">
        <v>479</v>
      </c>
      <c r="D98" s="10">
        <v>9</v>
      </c>
      <c r="E98" s="46">
        <v>470901</v>
      </c>
      <c r="F98" s="10">
        <v>449506</v>
      </c>
      <c r="G98" s="74">
        <v>21395</v>
      </c>
      <c r="H98" s="80"/>
      <c r="I98" s="80"/>
    </row>
    <row r="99" spans="1:9" x14ac:dyDescent="0.2">
      <c r="A99" s="8">
        <v>43952</v>
      </c>
      <c r="B99" s="94">
        <v>920</v>
      </c>
      <c r="C99" s="10">
        <v>912</v>
      </c>
      <c r="D99" s="10">
        <v>8</v>
      </c>
      <c r="E99" s="46">
        <v>467593</v>
      </c>
      <c r="F99" s="10">
        <v>446254</v>
      </c>
      <c r="G99" s="74">
        <v>21339</v>
      </c>
      <c r="H99" s="80"/>
      <c r="I99" s="80"/>
    </row>
    <row r="100" spans="1:9" x14ac:dyDescent="0.2">
      <c r="A100" s="8">
        <v>43983</v>
      </c>
      <c r="B100" s="94">
        <v>2050</v>
      </c>
      <c r="C100" s="10">
        <v>2027</v>
      </c>
      <c r="D100" s="10">
        <v>23</v>
      </c>
      <c r="E100" s="46">
        <v>460464</v>
      </c>
      <c r="F100" s="10">
        <v>439300</v>
      </c>
      <c r="G100" s="74">
        <v>21164</v>
      </c>
      <c r="H100" s="80"/>
      <c r="I100" s="80"/>
    </row>
    <row r="101" spans="1:9" x14ac:dyDescent="0.2">
      <c r="A101" s="8">
        <v>44013</v>
      </c>
      <c r="B101" s="94">
        <v>33713</v>
      </c>
      <c r="C101" s="10">
        <v>33591</v>
      </c>
      <c r="D101" s="10">
        <v>122</v>
      </c>
      <c r="E101" s="46">
        <v>445843</v>
      </c>
      <c r="F101" s="10">
        <v>426185</v>
      </c>
      <c r="G101" s="74">
        <v>19658</v>
      </c>
      <c r="H101" s="80"/>
      <c r="I101" s="80"/>
    </row>
    <row r="102" spans="1:9" x14ac:dyDescent="0.2">
      <c r="A102" s="8">
        <v>44044</v>
      </c>
      <c r="B102" s="94">
        <v>71348</v>
      </c>
      <c r="C102" s="10">
        <v>70216</v>
      </c>
      <c r="D102" s="10">
        <v>1132</v>
      </c>
      <c r="E102" s="46">
        <v>453925</v>
      </c>
      <c r="F102" s="10">
        <v>434887</v>
      </c>
      <c r="G102" s="74">
        <v>19038</v>
      </c>
      <c r="H102" s="80"/>
      <c r="I102" s="80"/>
    </row>
    <row r="103" spans="1:9" x14ac:dyDescent="0.2">
      <c r="A103" s="8">
        <v>44075</v>
      </c>
      <c r="B103" s="94">
        <v>269586</v>
      </c>
      <c r="C103" s="10">
        <v>261121</v>
      </c>
      <c r="D103" s="10">
        <v>8465</v>
      </c>
      <c r="E103" s="46">
        <v>576467</v>
      </c>
      <c r="F103" s="10">
        <v>557472</v>
      </c>
      <c r="G103" s="74">
        <v>18995</v>
      </c>
      <c r="H103" s="80"/>
      <c r="I103" s="80"/>
    </row>
    <row r="104" spans="1:9" x14ac:dyDescent="0.2">
      <c r="A104" s="8">
        <v>44105</v>
      </c>
      <c r="B104" s="94">
        <v>76789</v>
      </c>
      <c r="C104" s="10">
        <v>73852</v>
      </c>
      <c r="D104" s="10">
        <v>2937</v>
      </c>
      <c r="E104" s="46">
        <v>623216</v>
      </c>
      <c r="F104" s="10">
        <v>602636</v>
      </c>
      <c r="G104" s="74">
        <v>20580</v>
      </c>
      <c r="H104" s="80"/>
      <c r="I104" s="80"/>
    </row>
    <row r="105" spans="1:9" x14ac:dyDescent="0.2">
      <c r="A105" s="8">
        <v>44136</v>
      </c>
      <c r="B105" s="94">
        <v>30750</v>
      </c>
      <c r="C105" s="10">
        <v>29511</v>
      </c>
      <c r="D105" s="10">
        <v>1239</v>
      </c>
      <c r="E105" s="46">
        <v>641688</v>
      </c>
      <c r="F105" s="10">
        <v>620142</v>
      </c>
      <c r="G105" s="74">
        <v>21546</v>
      </c>
      <c r="H105" s="80"/>
      <c r="I105" s="80"/>
    </row>
    <row r="106" spans="1:9" x14ac:dyDescent="0.2">
      <c r="A106" s="49">
        <v>44166</v>
      </c>
      <c r="B106" s="95">
        <v>17412</v>
      </c>
      <c r="C106" s="50">
        <v>16703</v>
      </c>
      <c r="D106" s="50">
        <v>709</v>
      </c>
      <c r="E106" s="93">
        <v>648512</v>
      </c>
      <c r="F106" s="50">
        <v>626433</v>
      </c>
      <c r="G106" s="75">
        <v>22079</v>
      </c>
      <c r="H106" s="80"/>
      <c r="I106" s="80"/>
    </row>
    <row r="107" spans="1:9" x14ac:dyDescent="0.2">
      <c r="A107" s="8">
        <v>44197</v>
      </c>
      <c r="B107" s="94">
        <v>20237</v>
      </c>
      <c r="C107" s="10">
        <v>19621</v>
      </c>
      <c r="D107" s="10">
        <v>616</v>
      </c>
      <c r="E107" s="46">
        <v>656594</v>
      </c>
      <c r="F107" s="10">
        <v>634226</v>
      </c>
      <c r="G107" s="74">
        <v>22368</v>
      </c>
      <c r="H107" s="80"/>
      <c r="I107" s="80"/>
    </row>
    <row r="108" spans="1:9" x14ac:dyDescent="0.2">
      <c r="A108" s="8">
        <v>44228</v>
      </c>
      <c r="B108" s="94">
        <v>19789</v>
      </c>
      <c r="C108" s="10">
        <v>19483</v>
      </c>
      <c r="D108" s="10">
        <v>306</v>
      </c>
      <c r="E108" s="46">
        <v>666978</v>
      </c>
      <c r="F108" s="10">
        <v>644447</v>
      </c>
      <c r="G108" s="74">
        <v>22531</v>
      </c>
      <c r="H108" s="80"/>
      <c r="I108" s="80"/>
    </row>
    <row r="109" spans="1:9" x14ac:dyDescent="0.2">
      <c r="A109" s="8">
        <v>44256</v>
      </c>
      <c r="B109" s="94">
        <v>10554</v>
      </c>
      <c r="C109" s="10">
        <v>10404</v>
      </c>
      <c r="D109" s="10">
        <v>150</v>
      </c>
      <c r="E109" s="46">
        <v>667701</v>
      </c>
      <c r="F109" s="10">
        <v>645167</v>
      </c>
      <c r="G109" s="74">
        <v>22534</v>
      </c>
      <c r="H109" s="80"/>
      <c r="I109" s="80"/>
    </row>
    <row r="110" spans="1:9" x14ac:dyDescent="0.2">
      <c r="A110" s="8">
        <v>44287</v>
      </c>
      <c r="B110" s="94">
        <v>5577</v>
      </c>
      <c r="C110" s="10">
        <v>5503</v>
      </c>
      <c r="D110" s="10">
        <v>74</v>
      </c>
      <c r="E110" s="46">
        <v>664796</v>
      </c>
      <c r="F110" s="10">
        <v>642301</v>
      </c>
      <c r="G110" s="74">
        <v>22495</v>
      </c>
      <c r="H110" s="80"/>
      <c r="I110" s="80"/>
    </row>
    <row r="111" spans="1:9" x14ac:dyDescent="0.2">
      <c r="A111" s="8">
        <v>44317</v>
      </c>
      <c r="B111" s="94">
        <v>4952</v>
      </c>
      <c r="C111" s="10">
        <v>4905</v>
      </c>
      <c r="D111" s="10">
        <v>47</v>
      </c>
      <c r="E111" s="46">
        <v>659925</v>
      </c>
      <c r="F111" s="10">
        <v>637506</v>
      </c>
      <c r="G111" s="74">
        <v>22419</v>
      </c>
      <c r="H111" s="80"/>
      <c r="I111" s="80"/>
    </row>
    <row r="112" spans="1:9" x14ac:dyDescent="0.2">
      <c r="A112" s="8">
        <v>44348</v>
      </c>
      <c r="B112" s="94">
        <v>8407</v>
      </c>
      <c r="C112" s="10">
        <v>8363</v>
      </c>
      <c r="D112" s="10">
        <v>44</v>
      </c>
      <c r="E112" s="46">
        <v>652179</v>
      </c>
      <c r="F112" s="10">
        <v>629997</v>
      </c>
      <c r="G112" s="74">
        <v>22182</v>
      </c>
      <c r="H112" s="80"/>
      <c r="I112" s="80"/>
    </row>
    <row r="113" spans="1:10" x14ac:dyDescent="0.2">
      <c r="A113" s="8">
        <v>44378</v>
      </c>
      <c r="B113" s="94">
        <v>46598</v>
      </c>
      <c r="C113" s="10">
        <v>46338</v>
      </c>
      <c r="D113" s="10">
        <v>260</v>
      </c>
      <c r="E113" s="46">
        <v>632031</v>
      </c>
      <c r="F113" s="10">
        <v>611291</v>
      </c>
      <c r="G113" s="74">
        <v>20740</v>
      </c>
      <c r="H113" s="80"/>
      <c r="I113" s="80"/>
    </row>
    <row r="114" spans="1:10" x14ac:dyDescent="0.2">
      <c r="A114" s="8">
        <v>44409</v>
      </c>
      <c r="B114" s="94">
        <v>97520</v>
      </c>
      <c r="C114" s="10">
        <v>96054</v>
      </c>
      <c r="D114" s="10">
        <v>1466</v>
      </c>
      <c r="E114" s="46">
        <v>645953</v>
      </c>
      <c r="F114" s="10">
        <v>625655</v>
      </c>
      <c r="G114" s="74">
        <v>20298</v>
      </c>
      <c r="H114" s="80"/>
      <c r="I114" s="80"/>
    </row>
    <row r="115" spans="1:10" x14ac:dyDescent="0.2">
      <c r="A115" s="8">
        <v>44440</v>
      </c>
      <c r="B115" s="94">
        <v>355094</v>
      </c>
      <c r="C115" s="10">
        <v>343191</v>
      </c>
      <c r="D115" s="10">
        <v>11903</v>
      </c>
      <c r="E115" s="46">
        <v>790251</v>
      </c>
      <c r="F115" s="10">
        <v>766633</v>
      </c>
      <c r="G115" s="74">
        <v>23618</v>
      </c>
      <c r="H115" s="80"/>
      <c r="I115" s="80"/>
    </row>
    <row r="116" spans="1:10" x14ac:dyDescent="0.2">
      <c r="A116" s="8">
        <v>44470</v>
      </c>
      <c r="B116" s="94">
        <v>84038</v>
      </c>
      <c r="C116" s="10">
        <v>79563</v>
      </c>
      <c r="D116" s="10">
        <v>4475</v>
      </c>
      <c r="E116" s="46">
        <v>820947</v>
      </c>
      <c r="F116" s="10">
        <v>794594</v>
      </c>
      <c r="G116" s="74">
        <v>26353</v>
      </c>
      <c r="H116" s="80"/>
      <c r="I116" s="80"/>
    </row>
    <row r="117" spans="1:10" x14ac:dyDescent="0.2">
      <c r="A117" s="8">
        <v>44501</v>
      </c>
      <c r="B117" s="94">
        <v>40186</v>
      </c>
      <c r="C117" s="10">
        <v>38712</v>
      </c>
      <c r="D117" s="10">
        <v>1474</v>
      </c>
      <c r="E117" s="46">
        <v>836206</v>
      </c>
      <c r="F117" s="10">
        <v>808795</v>
      </c>
      <c r="G117" s="74">
        <v>27411</v>
      </c>
      <c r="H117" s="80"/>
      <c r="I117" s="80"/>
    </row>
    <row r="118" spans="1:10" x14ac:dyDescent="0.2">
      <c r="A118" s="49">
        <v>44531</v>
      </c>
      <c r="B118" s="95">
        <v>21741</v>
      </c>
      <c r="C118" s="50">
        <v>21052</v>
      </c>
      <c r="D118" s="50">
        <v>689</v>
      </c>
      <c r="E118" s="93">
        <v>837497</v>
      </c>
      <c r="F118" s="50">
        <v>809729</v>
      </c>
      <c r="G118" s="75">
        <v>27768</v>
      </c>
      <c r="H118" s="80"/>
      <c r="I118" s="80"/>
    </row>
    <row r="119" spans="1:10" x14ac:dyDescent="0.2">
      <c r="A119" s="8">
        <v>44562</v>
      </c>
      <c r="B119" s="94">
        <v>21232</v>
      </c>
      <c r="C119" s="10">
        <v>20673</v>
      </c>
      <c r="D119" s="10">
        <v>559</v>
      </c>
      <c r="E119" s="46">
        <v>836534</v>
      </c>
      <c r="F119" s="10">
        <v>808663</v>
      </c>
      <c r="G119" s="74">
        <v>27871</v>
      </c>
      <c r="H119" s="80"/>
      <c r="I119" s="80"/>
    </row>
    <row r="120" spans="1:10" x14ac:dyDescent="0.2">
      <c r="A120" s="8">
        <v>44593</v>
      </c>
      <c r="B120" s="94">
        <v>12890</v>
      </c>
      <c r="C120" s="10">
        <v>12716</v>
      </c>
      <c r="D120" s="10">
        <v>174</v>
      </c>
      <c r="E120" s="46">
        <v>831531</v>
      </c>
      <c r="F120" s="10">
        <v>803757</v>
      </c>
      <c r="G120" s="74">
        <v>27774</v>
      </c>
      <c r="H120" s="89"/>
      <c r="I120" s="89"/>
      <c r="J120" s="89"/>
    </row>
    <row r="121" spans="1:10" x14ac:dyDescent="0.2">
      <c r="A121" s="8">
        <v>44621</v>
      </c>
      <c r="B121" s="94">
        <v>11501</v>
      </c>
      <c r="C121" s="10">
        <v>11371</v>
      </c>
      <c r="D121" s="10">
        <v>130</v>
      </c>
      <c r="E121" s="46">
        <v>824893</v>
      </c>
      <c r="F121" s="10">
        <v>797270</v>
      </c>
      <c r="G121" s="74">
        <v>27623</v>
      </c>
    </row>
    <row r="122" spans="1:10" x14ac:dyDescent="0.2">
      <c r="A122" s="8">
        <v>44652</v>
      </c>
      <c r="B122" s="94">
        <v>8456</v>
      </c>
      <c r="C122" s="10">
        <v>8376</v>
      </c>
      <c r="D122" s="10">
        <v>80</v>
      </c>
      <c r="E122" s="46">
        <v>816124</v>
      </c>
      <c r="F122" s="10">
        <v>788667</v>
      </c>
      <c r="G122" s="74">
        <v>27457</v>
      </c>
    </row>
    <row r="123" spans="1:10" x14ac:dyDescent="0.2">
      <c r="A123" s="8">
        <v>44682</v>
      </c>
      <c r="B123" s="94">
        <v>7316</v>
      </c>
      <c r="C123" s="10">
        <v>7259</v>
      </c>
      <c r="D123" s="10">
        <v>57</v>
      </c>
      <c r="E123" s="46">
        <v>808039</v>
      </c>
      <c r="F123" s="10">
        <v>780748</v>
      </c>
      <c r="G123" s="74">
        <v>27291</v>
      </c>
    </row>
    <row r="124" spans="1:10" x14ac:dyDescent="0.2">
      <c r="A124" s="8">
        <v>44713</v>
      </c>
      <c r="B124" s="94">
        <v>13775</v>
      </c>
      <c r="C124" s="10">
        <v>13710</v>
      </c>
      <c r="D124" s="10">
        <v>65</v>
      </c>
      <c r="E124" s="46">
        <v>799389</v>
      </c>
      <c r="F124" s="10">
        <v>772460</v>
      </c>
      <c r="G124" s="74">
        <v>26929</v>
      </c>
    </row>
    <row r="125" spans="1:10" x14ac:dyDescent="0.2">
      <c r="A125" s="8">
        <v>44743</v>
      </c>
      <c r="B125" s="94">
        <v>50038</v>
      </c>
      <c r="C125" s="10">
        <v>49783</v>
      </c>
      <c r="D125" s="10">
        <v>255</v>
      </c>
      <c r="E125" s="46">
        <v>764800</v>
      </c>
      <c r="F125" s="10">
        <v>739779</v>
      </c>
      <c r="G125" s="74">
        <v>25021</v>
      </c>
    </row>
    <row r="126" spans="1:10" x14ac:dyDescent="0.2">
      <c r="A126" s="8">
        <v>44774</v>
      </c>
      <c r="B126" s="94">
        <v>111458</v>
      </c>
      <c r="C126" s="10">
        <v>109309</v>
      </c>
      <c r="D126" s="10">
        <v>2149</v>
      </c>
      <c r="E126" s="46">
        <v>764769</v>
      </c>
      <c r="F126" s="10">
        <v>740085</v>
      </c>
      <c r="G126" s="74">
        <v>24684</v>
      </c>
    </row>
    <row r="127" spans="1:10" x14ac:dyDescent="0.2">
      <c r="A127" s="8">
        <v>44805</v>
      </c>
      <c r="B127" s="94">
        <v>413455</v>
      </c>
      <c r="C127" s="10">
        <v>399726</v>
      </c>
      <c r="D127" s="10">
        <v>13729</v>
      </c>
      <c r="E127" s="46">
        <v>913217</v>
      </c>
      <c r="F127" s="10">
        <v>884562</v>
      </c>
      <c r="G127" s="74">
        <v>28655</v>
      </c>
    </row>
    <row r="128" spans="1:10" x14ac:dyDescent="0.2">
      <c r="A128" s="8">
        <v>44835</v>
      </c>
      <c r="B128" s="94">
        <v>89147</v>
      </c>
      <c r="C128" s="10">
        <v>85479</v>
      </c>
      <c r="D128" s="10">
        <v>3668</v>
      </c>
      <c r="E128" s="46">
        <v>935065</v>
      </c>
      <c r="F128" s="10">
        <v>904850</v>
      </c>
      <c r="G128" s="74">
        <v>30215</v>
      </c>
    </row>
    <row r="129" spans="1:9" x14ac:dyDescent="0.2">
      <c r="A129" s="8">
        <v>44866</v>
      </c>
      <c r="B129" s="94">
        <v>42956</v>
      </c>
      <c r="C129" s="10">
        <v>41526</v>
      </c>
      <c r="D129" s="10">
        <v>1430</v>
      </c>
      <c r="E129" s="46">
        <v>945466</v>
      </c>
      <c r="F129" s="10">
        <v>914421</v>
      </c>
      <c r="G129" s="74">
        <v>31045</v>
      </c>
    </row>
    <row r="130" spans="1:9" x14ac:dyDescent="0.2">
      <c r="A130" s="49">
        <v>44896</v>
      </c>
      <c r="B130" s="95">
        <v>30871</v>
      </c>
      <c r="C130" s="50">
        <v>30210</v>
      </c>
      <c r="D130" s="50">
        <v>661</v>
      </c>
      <c r="E130" s="93">
        <v>949792</v>
      </c>
      <c r="F130" s="50">
        <v>918486</v>
      </c>
      <c r="G130" s="75">
        <v>31306</v>
      </c>
      <c r="H130" s="80"/>
      <c r="I130" s="80"/>
    </row>
    <row r="131" spans="1:9" x14ac:dyDescent="0.2">
      <c r="A131" s="8">
        <v>44927</v>
      </c>
      <c r="B131" s="94">
        <v>22371</v>
      </c>
      <c r="C131" s="10">
        <v>21699</v>
      </c>
      <c r="D131" s="10">
        <v>672</v>
      </c>
      <c r="E131" s="46">
        <v>946659</v>
      </c>
      <c r="F131" s="10">
        <v>915218</v>
      </c>
      <c r="G131" s="74">
        <v>31441</v>
      </c>
    </row>
    <row r="132" spans="1:9" x14ac:dyDescent="0.2">
      <c r="A132" s="8">
        <v>44958</v>
      </c>
      <c r="B132" s="94">
        <v>14551</v>
      </c>
      <c r="C132" s="10">
        <v>14318</v>
      </c>
      <c r="D132" s="10">
        <v>233</v>
      </c>
      <c r="E132" s="46">
        <v>941506</v>
      </c>
      <c r="F132" s="10">
        <v>910138</v>
      </c>
      <c r="G132" s="74">
        <v>31368</v>
      </c>
    </row>
    <row r="133" spans="1:9" x14ac:dyDescent="0.2">
      <c r="A133" s="8">
        <v>44986</v>
      </c>
      <c r="B133" s="94">
        <v>13045</v>
      </c>
      <c r="C133" s="10">
        <v>12854</v>
      </c>
      <c r="D133" s="10">
        <v>191</v>
      </c>
      <c r="E133" s="46">
        <v>933785</v>
      </c>
      <c r="F133" s="10">
        <v>902549</v>
      </c>
      <c r="G133" s="74">
        <v>31236</v>
      </c>
    </row>
    <row r="134" spans="1:9" x14ac:dyDescent="0.2">
      <c r="A134" s="8">
        <v>45017</v>
      </c>
      <c r="B134" s="94">
        <v>9700</v>
      </c>
      <c r="C134" s="10">
        <v>9623</v>
      </c>
      <c r="D134" s="10">
        <v>77</v>
      </c>
      <c r="E134" s="46">
        <v>923363</v>
      </c>
      <c r="F134" s="10">
        <v>892425</v>
      </c>
      <c r="G134" s="74">
        <v>30938</v>
      </c>
    </row>
    <row r="135" spans="1:9" x14ac:dyDescent="0.2">
      <c r="A135" s="8">
        <v>45047</v>
      </c>
      <c r="B135" s="94">
        <v>7605</v>
      </c>
      <c r="C135" s="10">
        <v>7545</v>
      </c>
      <c r="D135" s="10">
        <v>60</v>
      </c>
      <c r="E135" s="46">
        <v>914295</v>
      </c>
      <c r="F135" s="10">
        <v>883550</v>
      </c>
      <c r="G135" s="74">
        <v>30745</v>
      </c>
    </row>
    <row r="136" spans="1:9" x14ac:dyDescent="0.2">
      <c r="A136" s="8">
        <v>45078</v>
      </c>
      <c r="B136" s="94">
        <v>10839</v>
      </c>
      <c r="C136" s="10">
        <v>10743</v>
      </c>
      <c r="D136" s="10">
        <v>96</v>
      </c>
      <c r="E136" s="46">
        <v>900031</v>
      </c>
      <c r="F136" s="10">
        <v>869652</v>
      </c>
      <c r="G136" s="74">
        <v>30379</v>
      </c>
    </row>
    <row r="137" spans="1:9" x14ac:dyDescent="0.2">
      <c r="A137" s="8">
        <v>45108</v>
      </c>
      <c r="B137" s="94">
        <v>47845</v>
      </c>
      <c r="C137" s="10">
        <v>47566</v>
      </c>
      <c r="D137" s="10">
        <v>279</v>
      </c>
      <c r="E137" s="46">
        <v>853541</v>
      </c>
      <c r="F137" s="10">
        <v>825593</v>
      </c>
      <c r="G137" s="74">
        <v>27948</v>
      </c>
    </row>
    <row r="138" spans="1:9" x14ac:dyDescent="0.2">
      <c r="A138" s="8">
        <v>45139</v>
      </c>
      <c r="B138" s="94">
        <v>110313</v>
      </c>
      <c r="C138" s="10">
        <v>108078</v>
      </c>
      <c r="D138" s="10">
        <v>2235</v>
      </c>
      <c r="E138" s="46">
        <v>831763</v>
      </c>
      <c r="F138" s="10">
        <v>804752</v>
      </c>
      <c r="G138" s="74">
        <v>27011</v>
      </c>
    </row>
    <row r="139" spans="1:9" x14ac:dyDescent="0.2">
      <c r="A139" s="8">
        <v>45170</v>
      </c>
      <c r="B139" s="94">
        <v>426957</v>
      </c>
      <c r="C139" s="10">
        <v>412069</v>
      </c>
      <c r="D139" s="10">
        <v>14888</v>
      </c>
      <c r="E139" s="46">
        <v>955579</v>
      </c>
      <c r="F139" s="10">
        <v>924579</v>
      </c>
      <c r="G139" s="74">
        <v>31000</v>
      </c>
    </row>
    <row r="140" spans="1:9" x14ac:dyDescent="0.2">
      <c r="A140" s="8">
        <v>45200</v>
      </c>
      <c r="B140" s="94">
        <v>94231</v>
      </c>
      <c r="C140" s="10">
        <v>90122</v>
      </c>
      <c r="D140" s="10">
        <v>4109</v>
      </c>
      <c r="E140" s="46">
        <v>987631</v>
      </c>
      <c r="F140" s="10">
        <v>954534</v>
      </c>
      <c r="G140" s="74">
        <v>33097</v>
      </c>
    </row>
    <row r="141" spans="1:9" x14ac:dyDescent="0.2">
      <c r="A141" s="8">
        <v>45231</v>
      </c>
      <c r="B141" s="94">
        <v>43488</v>
      </c>
      <c r="C141" s="10">
        <v>42165</v>
      </c>
      <c r="D141" s="10">
        <v>1323</v>
      </c>
      <c r="E141" s="46">
        <v>994261</v>
      </c>
      <c r="F141" s="10">
        <v>961558</v>
      </c>
      <c r="G141" s="74">
        <v>32703</v>
      </c>
    </row>
    <row r="142" spans="1:9" x14ac:dyDescent="0.2">
      <c r="A142" s="49">
        <v>45261</v>
      </c>
      <c r="B142" s="95">
        <v>27147</v>
      </c>
      <c r="C142" s="50">
        <v>26386</v>
      </c>
      <c r="D142" s="50">
        <v>761</v>
      </c>
      <c r="E142" s="93">
        <v>992250</v>
      </c>
      <c r="F142" s="50">
        <v>959264</v>
      </c>
      <c r="G142" s="75">
        <v>32986</v>
      </c>
    </row>
    <row r="143" spans="1:9" x14ac:dyDescent="0.2">
      <c r="A143" s="8">
        <v>45292</v>
      </c>
      <c r="B143" s="94">
        <v>25102</v>
      </c>
      <c r="C143" s="10">
        <v>24380</v>
      </c>
      <c r="D143" s="10">
        <v>722</v>
      </c>
      <c r="E143" s="46">
        <v>990528</v>
      </c>
      <c r="F143" s="10">
        <v>957352</v>
      </c>
      <c r="G143" s="74">
        <v>33176</v>
      </c>
    </row>
    <row r="144" spans="1:9" x14ac:dyDescent="0.2">
      <c r="A144" s="8">
        <v>45323</v>
      </c>
      <c r="B144" s="94">
        <v>16943</v>
      </c>
      <c r="C144" s="10">
        <v>16713</v>
      </c>
      <c r="D144" s="10">
        <v>230</v>
      </c>
      <c r="E144" s="46">
        <v>984792</v>
      </c>
      <c r="F144" s="10">
        <v>951806</v>
      </c>
      <c r="G144" s="74">
        <v>32986</v>
      </c>
    </row>
    <row r="145" spans="1:7" x14ac:dyDescent="0.2">
      <c r="A145" s="8">
        <v>45352</v>
      </c>
      <c r="B145" s="94">
        <v>13805</v>
      </c>
      <c r="C145" s="10">
        <v>13635</v>
      </c>
      <c r="D145" s="10">
        <v>170</v>
      </c>
      <c r="E145" s="46">
        <v>975686</v>
      </c>
      <c r="F145" s="10">
        <v>942904</v>
      </c>
      <c r="G145" s="74">
        <v>32782</v>
      </c>
    </row>
    <row r="146" spans="1:7" x14ac:dyDescent="0.2">
      <c r="A146" s="8">
        <v>45383</v>
      </c>
      <c r="B146" s="94">
        <v>11871</v>
      </c>
      <c r="C146" s="10">
        <v>11792</v>
      </c>
      <c r="D146" s="10">
        <v>79</v>
      </c>
      <c r="E146" s="46">
        <v>968797</v>
      </c>
      <c r="F146" s="10">
        <v>936237</v>
      </c>
      <c r="G146" s="74">
        <v>32560</v>
      </c>
    </row>
    <row r="147" spans="1:7" x14ac:dyDescent="0.2">
      <c r="A147" s="8">
        <v>45413</v>
      </c>
      <c r="B147" s="94">
        <v>7822</v>
      </c>
      <c r="C147" s="10">
        <v>7757</v>
      </c>
      <c r="D147" s="10">
        <v>65</v>
      </c>
      <c r="E147" s="46">
        <v>958371</v>
      </c>
      <c r="F147" s="10">
        <v>926006</v>
      </c>
      <c r="G147" s="74">
        <v>32365</v>
      </c>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9"/>
  <sheetViews>
    <sheetView zoomScaleNormal="100" workbookViewId="0">
      <pane ySplit="10" topLeftCell="A11" activePane="bottomLeft" state="frozen"/>
      <selection activeCell="H24" sqref="H24"/>
      <selection pane="bottomLeft" activeCell="H24" sqref="H2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6" t="s">
        <v>89</v>
      </c>
      <c r="C6" s="126"/>
      <c r="D6" s="126"/>
      <c r="E6" s="126"/>
      <c r="F6" s="126"/>
      <c r="G6" s="126"/>
      <c r="H6" s="126"/>
      <c r="I6" s="126"/>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7" t="s">
        <v>47</v>
      </c>
      <c r="C9" s="128"/>
      <c r="D9" s="128"/>
      <c r="E9" s="127" t="s">
        <v>46</v>
      </c>
      <c r="F9" s="128"/>
      <c r="G9" s="129"/>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30806</v>
      </c>
      <c r="F11" s="10">
        <v>29980</v>
      </c>
      <c r="G11" s="73">
        <v>826</v>
      </c>
      <c r="H11" s="80"/>
      <c r="I11" s="80"/>
    </row>
    <row r="12" spans="1:11" x14ac:dyDescent="0.2">
      <c r="A12" s="8">
        <v>41306</v>
      </c>
      <c r="B12" s="94">
        <v>183</v>
      </c>
      <c r="C12" s="10">
        <v>176</v>
      </c>
      <c r="D12" s="10">
        <v>7</v>
      </c>
      <c r="E12" s="46">
        <v>30510</v>
      </c>
      <c r="F12" s="10">
        <v>29681</v>
      </c>
      <c r="G12" s="74">
        <v>829</v>
      </c>
      <c r="H12" s="80"/>
      <c r="I12" s="80"/>
    </row>
    <row r="13" spans="1:11" x14ac:dyDescent="0.2">
      <c r="A13" s="8">
        <v>41334</v>
      </c>
      <c r="B13" s="94">
        <v>186</v>
      </c>
      <c r="C13" s="10">
        <v>186</v>
      </c>
      <c r="D13" s="10">
        <v>0</v>
      </c>
      <c r="E13" s="46">
        <v>30168</v>
      </c>
      <c r="F13" s="10">
        <v>29340</v>
      </c>
      <c r="G13" s="74">
        <v>828</v>
      </c>
      <c r="H13" s="80"/>
      <c r="I13" s="80"/>
    </row>
    <row r="14" spans="1:11" ht="15" x14ac:dyDescent="0.25">
      <c r="A14" s="8">
        <v>41365</v>
      </c>
      <c r="B14" s="94">
        <v>167</v>
      </c>
      <c r="C14" s="10">
        <v>165</v>
      </c>
      <c r="D14" s="10">
        <v>2</v>
      </c>
      <c r="E14" s="46">
        <v>29891</v>
      </c>
      <c r="F14" s="10">
        <v>29067</v>
      </c>
      <c r="G14" s="74">
        <v>824</v>
      </c>
      <c r="H14" s="80"/>
      <c r="I14"/>
    </row>
    <row r="15" spans="1:11" ht="15" x14ac:dyDescent="0.25">
      <c r="A15" s="8">
        <v>41395</v>
      </c>
      <c r="B15" s="94">
        <v>97</v>
      </c>
      <c r="C15" s="10">
        <v>97</v>
      </c>
      <c r="D15" s="10">
        <v>0</v>
      </c>
      <c r="E15" s="46">
        <v>29554</v>
      </c>
      <c r="F15" s="10">
        <v>28730</v>
      </c>
      <c r="G15" s="74">
        <v>824</v>
      </c>
      <c r="H15" s="80"/>
      <c r="I15"/>
    </row>
    <row r="16" spans="1:11" ht="15" x14ac:dyDescent="0.25">
      <c r="A16" s="8">
        <v>41426</v>
      </c>
      <c r="B16" s="94">
        <v>286</v>
      </c>
      <c r="C16" s="10">
        <v>286</v>
      </c>
      <c r="D16" s="10">
        <v>0</v>
      </c>
      <c r="E16" s="46">
        <v>29064</v>
      </c>
      <c r="F16" s="10">
        <v>28245</v>
      </c>
      <c r="G16" s="74">
        <v>819</v>
      </c>
      <c r="H16" s="80"/>
      <c r="I16"/>
      <c r="K16"/>
    </row>
    <row r="17" spans="1:11" ht="15" x14ac:dyDescent="0.25">
      <c r="A17" s="8">
        <v>41456</v>
      </c>
      <c r="B17" s="94">
        <v>2934</v>
      </c>
      <c r="C17" s="10">
        <v>2922</v>
      </c>
      <c r="D17" s="10">
        <v>12</v>
      </c>
      <c r="E17" s="46">
        <v>28563</v>
      </c>
      <c r="F17" s="10">
        <v>27768</v>
      </c>
      <c r="G17" s="74">
        <v>795</v>
      </c>
      <c r="H17" s="80"/>
      <c r="I17"/>
      <c r="K17"/>
    </row>
    <row r="18" spans="1:11" ht="15" x14ac:dyDescent="0.25">
      <c r="A18" s="8">
        <v>41487</v>
      </c>
      <c r="B18" s="94">
        <v>2182</v>
      </c>
      <c r="C18" s="10">
        <v>2167</v>
      </c>
      <c r="D18" s="10">
        <v>15</v>
      </c>
      <c r="E18" s="46">
        <v>27246</v>
      </c>
      <c r="F18" s="10">
        <v>26550</v>
      </c>
      <c r="G18" s="74">
        <v>696</v>
      </c>
      <c r="H18" s="80"/>
      <c r="I18"/>
      <c r="K18"/>
    </row>
    <row r="19" spans="1:11" ht="15" x14ac:dyDescent="0.25">
      <c r="A19" s="8">
        <v>41518</v>
      </c>
      <c r="B19" s="94">
        <v>9840</v>
      </c>
      <c r="C19" s="10">
        <v>9555</v>
      </c>
      <c r="D19" s="10">
        <v>285</v>
      </c>
      <c r="E19" s="46">
        <v>29189</v>
      </c>
      <c r="F19" s="10">
        <v>28431</v>
      </c>
      <c r="G19" s="74">
        <v>758</v>
      </c>
      <c r="H19" s="80"/>
      <c r="I19"/>
      <c r="K19"/>
    </row>
    <row r="20" spans="1:11" ht="15" x14ac:dyDescent="0.25">
      <c r="A20" s="8">
        <v>41548</v>
      </c>
      <c r="B20" s="94">
        <v>2539</v>
      </c>
      <c r="C20" s="10">
        <v>2464</v>
      </c>
      <c r="D20" s="10">
        <v>75</v>
      </c>
      <c r="E20" s="46">
        <v>29833</v>
      </c>
      <c r="F20" s="10">
        <v>29055</v>
      </c>
      <c r="G20" s="74">
        <v>778</v>
      </c>
      <c r="H20" s="80"/>
      <c r="I20"/>
      <c r="K20"/>
    </row>
    <row r="21" spans="1:11" ht="15" x14ac:dyDescent="0.25">
      <c r="A21" s="8">
        <v>41579</v>
      </c>
      <c r="B21" s="94">
        <v>1268</v>
      </c>
      <c r="C21" s="10">
        <v>1218</v>
      </c>
      <c r="D21" s="10">
        <v>50</v>
      </c>
      <c r="E21" s="46">
        <v>29949</v>
      </c>
      <c r="F21" s="10">
        <v>29137</v>
      </c>
      <c r="G21" s="74">
        <v>812</v>
      </c>
      <c r="H21" s="80"/>
      <c r="I21"/>
      <c r="K21"/>
    </row>
    <row r="22" spans="1:11" ht="15" x14ac:dyDescent="0.25">
      <c r="A22" s="49">
        <v>41609</v>
      </c>
      <c r="B22" s="95">
        <v>979</v>
      </c>
      <c r="C22" s="50">
        <v>965</v>
      </c>
      <c r="D22" s="50">
        <v>14</v>
      </c>
      <c r="E22" s="93">
        <v>30190</v>
      </c>
      <c r="F22" s="50">
        <v>29393</v>
      </c>
      <c r="G22" s="75">
        <v>797</v>
      </c>
      <c r="H22" s="80"/>
      <c r="I22"/>
      <c r="K22"/>
    </row>
    <row r="23" spans="1:11" ht="15" x14ac:dyDescent="0.25">
      <c r="A23" s="8">
        <v>41640</v>
      </c>
      <c r="B23" s="94">
        <v>305</v>
      </c>
      <c r="C23" s="10">
        <v>279</v>
      </c>
      <c r="D23" s="10">
        <v>26</v>
      </c>
      <c r="E23" s="46">
        <v>29864</v>
      </c>
      <c r="F23" s="10">
        <v>29051</v>
      </c>
      <c r="G23" s="74">
        <v>813</v>
      </c>
      <c r="H23" s="80"/>
      <c r="I23"/>
      <c r="K23"/>
    </row>
    <row r="24" spans="1:11" ht="15" x14ac:dyDescent="0.25">
      <c r="A24" s="8">
        <v>41671</v>
      </c>
      <c r="B24" s="94">
        <v>196</v>
      </c>
      <c r="C24" s="10">
        <v>192</v>
      </c>
      <c r="D24" s="10">
        <v>4</v>
      </c>
      <c r="E24" s="46">
        <v>29581</v>
      </c>
      <c r="F24" s="10">
        <v>28766</v>
      </c>
      <c r="G24" s="74">
        <v>815</v>
      </c>
      <c r="H24" s="80"/>
      <c r="I24"/>
      <c r="K24"/>
    </row>
    <row r="25" spans="1:11" ht="15" x14ac:dyDescent="0.25">
      <c r="A25" s="8">
        <v>41699</v>
      </c>
      <c r="B25" s="94">
        <v>185</v>
      </c>
      <c r="C25" s="10">
        <v>185</v>
      </c>
      <c r="D25" s="10">
        <v>0</v>
      </c>
      <c r="E25" s="46">
        <v>29318</v>
      </c>
      <c r="F25" s="10">
        <v>28504</v>
      </c>
      <c r="G25" s="74">
        <v>814</v>
      </c>
      <c r="H25" s="80"/>
      <c r="I25"/>
      <c r="K25"/>
    </row>
    <row r="26" spans="1:11" ht="15" x14ac:dyDescent="0.25">
      <c r="A26" s="8">
        <v>41730</v>
      </c>
      <c r="B26" s="94">
        <v>133</v>
      </c>
      <c r="C26" s="10">
        <v>133</v>
      </c>
      <c r="D26" s="10">
        <v>0</v>
      </c>
      <c r="E26" s="46">
        <v>28995</v>
      </c>
      <c r="F26" s="10">
        <v>28184</v>
      </c>
      <c r="G26" s="74">
        <v>811</v>
      </c>
      <c r="H26" s="80"/>
      <c r="I26"/>
      <c r="K26"/>
    </row>
    <row r="27" spans="1:11" ht="15" x14ac:dyDescent="0.25">
      <c r="A27" s="8">
        <v>41760</v>
      </c>
      <c r="B27" s="94">
        <v>84</v>
      </c>
      <c r="C27" s="10">
        <v>84</v>
      </c>
      <c r="D27" s="10">
        <v>0</v>
      </c>
      <c r="E27" s="46">
        <v>28618</v>
      </c>
      <c r="F27" s="10">
        <v>27808</v>
      </c>
      <c r="G27" s="74">
        <v>810</v>
      </c>
      <c r="H27" s="80"/>
      <c r="I27"/>
      <c r="K27"/>
    </row>
    <row r="28" spans="1:11" ht="15" x14ac:dyDescent="0.25">
      <c r="A28" s="8">
        <v>41791</v>
      </c>
      <c r="B28" s="94">
        <v>307</v>
      </c>
      <c r="C28" s="10">
        <v>306</v>
      </c>
      <c r="D28" s="10">
        <v>1</v>
      </c>
      <c r="E28" s="46">
        <v>28228</v>
      </c>
      <c r="F28" s="10">
        <v>27422</v>
      </c>
      <c r="G28" s="74">
        <v>806</v>
      </c>
      <c r="H28" s="80"/>
      <c r="I28"/>
      <c r="K28"/>
    </row>
    <row r="29" spans="1:11" ht="15" x14ac:dyDescent="0.25">
      <c r="A29" s="8">
        <v>41821</v>
      </c>
      <c r="B29" s="94">
        <v>2773</v>
      </c>
      <c r="C29" s="10">
        <v>2768</v>
      </c>
      <c r="D29" s="10">
        <v>5</v>
      </c>
      <c r="E29" s="46">
        <v>27375</v>
      </c>
      <c r="F29" s="10">
        <v>26602</v>
      </c>
      <c r="G29" s="74">
        <v>773</v>
      </c>
      <c r="H29" s="80"/>
      <c r="I29"/>
      <c r="K29"/>
    </row>
    <row r="30" spans="1:11" ht="15" x14ac:dyDescent="0.25">
      <c r="A30" s="8">
        <v>41852</v>
      </c>
      <c r="B30" s="94">
        <v>2032</v>
      </c>
      <c r="C30" s="10">
        <v>2017</v>
      </c>
      <c r="D30" s="10">
        <v>15</v>
      </c>
      <c r="E30" s="46">
        <v>25830</v>
      </c>
      <c r="F30" s="10">
        <v>25146</v>
      </c>
      <c r="G30" s="74">
        <v>684</v>
      </c>
      <c r="H30" s="80"/>
      <c r="I30"/>
      <c r="K30"/>
    </row>
    <row r="31" spans="1:11" ht="15" x14ac:dyDescent="0.25">
      <c r="A31" s="8">
        <v>41883</v>
      </c>
      <c r="B31" s="94">
        <v>9373</v>
      </c>
      <c r="C31" s="10">
        <v>9131</v>
      </c>
      <c r="D31" s="10">
        <v>242</v>
      </c>
      <c r="E31" s="46">
        <v>27133</v>
      </c>
      <c r="F31" s="10">
        <v>26428</v>
      </c>
      <c r="G31" s="74">
        <v>705</v>
      </c>
      <c r="H31" s="80"/>
      <c r="I31"/>
      <c r="K31"/>
    </row>
    <row r="32" spans="1:11" ht="15" x14ac:dyDescent="0.25">
      <c r="A32" s="8">
        <v>41913</v>
      </c>
      <c r="B32" s="94">
        <v>2269</v>
      </c>
      <c r="C32" s="10">
        <v>2205</v>
      </c>
      <c r="D32" s="10">
        <v>64</v>
      </c>
      <c r="E32" s="46">
        <v>27508</v>
      </c>
      <c r="F32" s="10">
        <v>26784</v>
      </c>
      <c r="G32" s="74">
        <v>724</v>
      </c>
      <c r="H32" s="80"/>
      <c r="I32"/>
      <c r="K32"/>
    </row>
    <row r="33" spans="1:11" ht="15" x14ac:dyDescent="0.25">
      <c r="A33" s="8">
        <v>41944</v>
      </c>
      <c r="B33" s="94">
        <v>1198</v>
      </c>
      <c r="C33" s="10">
        <v>1170</v>
      </c>
      <c r="D33" s="10">
        <v>28</v>
      </c>
      <c r="E33" s="46">
        <v>27699</v>
      </c>
      <c r="F33" s="10">
        <v>26973</v>
      </c>
      <c r="G33" s="74">
        <v>726</v>
      </c>
      <c r="H33" s="80"/>
      <c r="I33"/>
      <c r="K33"/>
    </row>
    <row r="34" spans="1:11" ht="15" x14ac:dyDescent="0.25">
      <c r="A34" s="49">
        <v>41974</v>
      </c>
      <c r="B34" s="95">
        <v>984</v>
      </c>
      <c r="C34" s="50">
        <v>967</v>
      </c>
      <c r="D34" s="50">
        <v>17</v>
      </c>
      <c r="E34" s="93">
        <v>28047</v>
      </c>
      <c r="F34" s="50">
        <v>27314</v>
      </c>
      <c r="G34" s="75">
        <v>733</v>
      </c>
      <c r="H34" s="80"/>
      <c r="I34"/>
      <c r="K34"/>
    </row>
    <row r="35" spans="1:11" ht="15" x14ac:dyDescent="0.25">
      <c r="A35" s="8">
        <v>42005</v>
      </c>
      <c r="B35" s="94">
        <v>333</v>
      </c>
      <c r="C35" s="10">
        <v>312</v>
      </c>
      <c r="D35" s="10">
        <v>21</v>
      </c>
      <c r="E35" s="46">
        <v>27735</v>
      </c>
      <c r="F35" s="10">
        <v>26998</v>
      </c>
      <c r="G35" s="74">
        <v>737</v>
      </c>
      <c r="H35" s="80"/>
      <c r="I35"/>
      <c r="K35"/>
    </row>
    <row r="36" spans="1:11" ht="15" x14ac:dyDescent="0.25">
      <c r="A36" s="8">
        <v>42036</v>
      </c>
      <c r="B36" s="94">
        <v>220</v>
      </c>
      <c r="C36" s="10">
        <v>198</v>
      </c>
      <c r="D36" s="10">
        <v>22</v>
      </c>
      <c r="E36" s="46">
        <v>27511</v>
      </c>
      <c r="F36" s="10">
        <v>26757</v>
      </c>
      <c r="G36" s="74">
        <v>754</v>
      </c>
      <c r="H36" s="80"/>
      <c r="I36"/>
      <c r="K36"/>
    </row>
    <row r="37" spans="1:11" ht="15" x14ac:dyDescent="0.25">
      <c r="A37" s="8">
        <v>42064</v>
      </c>
      <c r="B37" s="94">
        <v>187</v>
      </c>
      <c r="C37" s="10">
        <v>185</v>
      </c>
      <c r="D37" s="10">
        <v>2</v>
      </c>
      <c r="E37" s="46">
        <v>27240</v>
      </c>
      <c r="F37" s="10">
        <v>26486</v>
      </c>
      <c r="G37" s="74">
        <v>754</v>
      </c>
      <c r="H37" s="80"/>
      <c r="I37"/>
      <c r="K37"/>
    </row>
    <row r="38" spans="1:11" ht="15" x14ac:dyDescent="0.25">
      <c r="A38" s="8">
        <v>42095</v>
      </c>
      <c r="B38" s="94">
        <v>138</v>
      </c>
      <c r="C38" s="10">
        <v>137</v>
      </c>
      <c r="D38" s="10">
        <v>1</v>
      </c>
      <c r="E38" s="46">
        <v>26969</v>
      </c>
      <c r="F38" s="10">
        <v>26222</v>
      </c>
      <c r="G38" s="74">
        <v>747</v>
      </c>
      <c r="H38" s="80"/>
      <c r="I38"/>
      <c r="K38"/>
    </row>
    <row r="39" spans="1:11" ht="15" x14ac:dyDescent="0.25">
      <c r="A39" s="8">
        <v>42125</v>
      </c>
      <c r="B39" s="94">
        <v>92</v>
      </c>
      <c r="C39" s="10">
        <v>92</v>
      </c>
      <c r="D39" s="10">
        <v>0</v>
      </c>
      <c r="E39" s="46">
        <v>26642</v>
      </c>
      <c r="F39" s="10">
        <v>25895</v>
      </c>
      <c r="G39" s="74">
        <v>747</v>
      </c>
      <c r="H39" s="80"/>
      <c r="I39"/>
      <c r="K39"/>
    </row>
    <row r="40" spans="1:11" ht="15" x14ac:dyDescent="0.25">
      <c r="A40" s="8">
        <v>42156</v>
      </c>
      <c r="B40" s="94">
        <v>298</v>
      </c>
      <c r="C40" s="10">
        <v>298</v>
      </c>
      <c r="D40" s="10">
        <v>0</v>
      </c>
      <c r="E40" s="46">
        <v>26301</v>
      </c>
      <c r="F40" s="10">
        <v>25563</v>
      </c>
      <c r="G40" s="74">
        <v>738</v>
      </c>
      <c r="H40" s="80"/>
      <c r="I40"/>
      <c r="K40"/>
    </row>
    <row r="41" spans="1:11" ht="15" x14ac:dyDescent="0.25">
      <c r="A41" s="8">
        <v>42186</v>
      </c>
      <c r="B41" s="94">
        <v>2686</v>
      </c>
      <c r="C41" s="10">
        <v>2675</v>
      </c>
      <c r="D41" s="10">
        <v>11</v>
      </c>
      <c r="E41" s="46">
        <v>25745</v>
      </c>
      <c r="F41" s="10">
        <v>25034</v>
      </c>
      <c r="G41" s="74">
        <v>711</v>
      </c>
      <c r="H41" s="80"/>
      <c r="I41"/>
      <c r="K41"/>
    </row>
    <row r="42" spans="1:11" ht="15" x14ac:dyDescent="0.25">
      <c r="A42" s="8">
        <v>42217</v>
      </c>
      <c r="B42" s="94">
        <v>2506</v>
      </c>
      <c r="C42" s="10">
        <v>2472</v>
      </c>
      <c r="D42" s="10">
        <v>34</v>
      </c>
      <c r="E42" s="46">
        <v>24989</v>
      </c>
      <c r="F42" s="10">
        <v>24313</v>
      </c>
      <c r="G42" s="74">
        <v>676</v>
      </c>
      <c r="H42" s="80"/>
      <c r="I42"/>
      <c r="K42"/>
    </row>
    <row r="43" spans="1:11" ht="15" x14ac:dyDescent="0.25">
      <c r="A43" s="8">
        <v>42248</v>
      </c>
      <c r="B43" s="94">
        <v>9244</v>
      </c>
      <c r="C43" s="10">
        <v>8821</v>
      </c>
      <c r="D43" s="10">
        <v>423</v>
      </c>
      <c r="E43" s="46">
        <v>26477</v>
      </c>
      <c r="F43" s="10">
        <v>25581</v>
      </c>
      <c r="G43" s="74">
        <v>896</v>
      </c>
      <c r="H43" s="80"/>
      <c r="I43"/>
      <c r="K43"/>
    </row>
    <row r="44" spans="1:11" ht="15" x14ac:dyDescent="0.25">
      <c r="A44" s="8">
        <v>42278</v>
      </c>
      <c r="B44" s="94">
        <v>2539</v>
      </c>
      <c r="C44" s="10">
        <v>2423</v>
      </c>
      <c r="D44" s="10">
        <v>116</v>
      </c>
      <c r="E44" s="46">
        <v>27257</v>
      </c>
      <c r="F44" s="10">
        <v>26295</v>
      </c>
      <c r="G44" s="74">
        <v>962</v>
      </c>
      <c r="H44" s="80"/>
      <c r="I44"/>
      <c r="K44"/>
    </row>
    <row r="45" spans="1:11" ht="15" x14ac:dyDescent="0.25">
      <c r="A45" s="8">
        <v>42309</v>
      </c>
      <c r="B45" s="94">
        <v>1401</v>
      </c>
      <c r="C45" s="10">
        <v>1310</v>
      </c>
      <c r="D45" s="10">
        <v>91</v>
      </c>
      <c r="E45" s="46">
        <v>27745</v>
      </c>
      <c r="F45" s="10">
        <v>26703</v>
      </c>
      <c r="G45" s="74">
        <v>1042</v>
      </c>
      <c r="H45" s="80"/>
      <c r="I45"/>
      <c r="K45"/>
    </row>
    <row r="46" spans="1:11" ht="15" x14ac:dyDescent="0.25">
      <c r="A46" s="49">
        <v>42339</v>
      </c>
      <c r="B46" s="95">
        <v>1023</v>
      </c>
      <c r="C46" s="50">
        <v>985</v>
      </c>
      <c r="D46" s="50">
        <v>38</v>
      </c>
      <c r="E46" s="93">
        <v>28133</v>
      </c>
      <c r="F46" s="50">
        <v>27062</v>
      </c>
      <c r="G46" s="75">
        <v>1071</v>
      </c>
      <c r="H46" s="80"/>
      <c r="I46"/>
      <c r="K46"/>
    </row>
    <row r="47" spans="1:11" ht="15" x14ac:dyDescent="0.25">
      <c r="A47" s="8">
        <v>42370</v>
      </c>
      <c r="B47" s="94">
        <v>316</v>
      </c>
      <c r="C47" s="10">
        <v>296</v>
      </c>
      <c r="D47" s="10">
        <v>20</v>
      </c>
      <c r="E47" s="46">
        <v>27803</v>
      </c>
      <c r="F47" s="10">
        <v>26740</v>
      </c>
      <c r="G47" s="74">
        <v>1063</v>
      </c>
      <c r="H47" s="80"/>
      <c r="I47"/>
      <c r="K47"/>
    </row>
    <row r="48" spans="1:11" ht="15" x14ac:dyDescent="0.25">
      <c r="A48" s="8">
        <v>42401</v>
      </c>
      <c r="B48" s="94">
        <v>202</v>
      </c>
      <c r="C48" s="10">
        <v>198</v>
      </c>
      <c r="D48" s="10">
        <v>4</v>
      </c>
      <c r="E48" s="46">
        <v>27566</v>
      </c>
      <c r="F48" s="10">
        <v>26503</v>
      </c>
      <c r="G48" s="74">
        <v>1063</v>
      </c>
      <c r="H48" s="80"/>
      <c r="I48"/>
      <c r="K48"/>
    </row>
    <row r="49" spans="1:11" ht="15" x14ac:dyDescent="0.25">
      <c r="A49" s="8">
        <v>42430</v>
      </c>
      <c r="B49" s="94">
        <v>186</v>
      </c>
      <c r="C49" s="10">
        <v>186</v>
      </c>
      <c r="D49" s="10">
        <v>0</v>
      </c>
      <c r="E49" s="46">
        <v>27305</v>
      </c>
      <c r="F49" s="10">
        <v>26245</v>
      </c>
      <c r="G49" s="74">
        <v>1060</v>
      </c>
      <c r="H49" s="80"/>
      <c r="I49"/>
      <c r="K49"/>
    </row>
    <row r="50" spans="1:11" ht="15" x14ac:dyDescent="0.25">
      <c r="A50" s="8">
        <v>42461</v>
      </c>
      <c r="B50" s="94">
        <v>115</v>
      </c>
      <c r="C50" s="10">
        <v>115</v>
      </c>
      <c r="D50" s="10">
        <v>0</v>
      </c>
      <c r="E50" s="46">
        <v>27018</v>
      </c>
      <c r="F50" s="10">
        <v>25958</v>
      </c>
      <c r="G50" s="74">
        <v>1060</v>
      </c>
      <c r="H50" s="80"/>
      <c r="I50"/>
      <c r="K50"/>
    </row>
    <row r="51" spans="1:11" ht="15" x14ac:dyDescent="0.25">
      <c r="A51" s="8">
        <v>42491</v>
      </c>
      <c r="B51" s="94">
        <v>101</v>
      </c>
      <c r="C51" s="10">
        <v>100</v>
      </c>
      <c r="D51" s="10">
        <v>1</v>
      </c>
      <c r="E51" s="46">
        <v>26700</v>
      </c>
      <c r="F51" s="10">
        <v>25642</v>
      </c>
      <c r="G51" s="74">
        <v>1058</v>
      </c>
      <c r="H51" s="80"/>
      <c r="I51"/>
      <c r="K51"/>
    </row>
    <row r="52" spans="1:11" ht="15" x14ac:dyDescent="0.25">
      <c r="A52" s="8">
        <v>42522</v>
      </c>
      <c r="B52" s="94">
        <v>301</v>
      </c>
      <c r="C52" s="10">
        <v>299</v>
      </c>
      <c r="D52" s="10">
        <v>2</v>
      </c>
      <c r="E52" s="46">
        <v>26341</v>
      </c>
      <c r="F52" s="10">
        <v>25282</v>
      </c>
      <c r="G52" s="74">
        <v>1059</v>
      </c>
      <c r="H52" s="80"/>
      <c r="I52"/>
      <c r="K52"/>
    </row>
    <row r="53" spans="1:11" ht="15" x14ac:dyDescent="0.25">
      <c r="A53" s="8">
        <v>42552</v>
      </c>
      <c r="B53" s="94">
        <v>2716</v>
      </c>
      <c r="C53" s="10">
        <v>2686</v>
      </c>
      <c r="D53" s="10">
        <v>30</v>
      </c>
      <c r="E53" s="46">
        <v>25673</v>
      </c>
      <c r="F53" s="10">
        <v>24655</v>
      </c>
      <c r="G53" s="74">
        <v>1018</v>
      </c>
      <c r="H53" s="80"/>
      <c r="I53"/>
      <c r="K53"/>
    </row>
    <row r="54" spans="1:11" ht="15" x14ac:dyDescent="0.25">
      <c r="A54" s="8">
        <v>42583</v>
      </c>
      <c r="B54" s="94">
        <v>2354</v>
      </c>
      <c r="C54" s="10">
        <v>2332</v>
      </c>
      <c r="D54" s="10">
        <v>22</v>
      </c>
      <c r="E54" s="46">
        <v>25174</v>
      </c>
      <c r="F54" s="10">
        <v>24206</v>
      </c>
      <c r="G54" s="74">
        <v>968</v>
      </c>
      <c r="H54" s="80"/>
      <c r="I54"/>
      <c r="K54"/>
    </row>
    <row r="55" spans="1:11" ht="15" x14ac:dyDescent="0.25">
      <c r="A55" s="8">
        <v>42614</v>
      </c>
      <c r="B55" s="94">
        <v>9220</v>
      </c>
      <c r="C55" s="10">
        <v>8764</v>
      </c>
      <c r="D55" s="10">
        <v>456</v>
      </c>
      <c r="E55" s="46">
        <v>26962</v>
      </c>
      <c r="F55" s="10">
        <v>25802</v>
      </c>
      <c r="G55" s="74">
        <v>1160</v>
      </c>
      <c r="H55" s="80"/>
      <c r="I55"/>
      <c r="K55"/>
    </row>
    <row r="56" spans="1:11" ht="15" x14ac:dyDescent="0.25">
      <c r="A56" s="8">
        <v>42644</v>
      </c>
      <c r="B56" s="94">
        <v>2509</v>
      </c>
      <c r="C56" s="10">
        <v>2405</v>
      </c>
      <c r="D56" s="10">
        <v>104</v>
      </c>
      <c r="E56" s="46">
        <v>27737</v>
      </c>
      <c r="F56" s="10">
        <v>26541</v>
      </c>
      <c r="G56" s="74">
        <v>1196</v>
      </c>
      <c r="H56" s="80"/>
      <c r="I56"/>
      <c r="K56"/>
    </row>
    <row r="57" spans="1:11" ht="15" x14ac:dyDescent="0.25">
      <c r="A57" s="8">
        <v>42675</v>
      </c>
      <c r="B57" s="94">
        <v>1341</v>
      </c>
      <c r="C57" s="10">
        <v>1289</v>
      </c>
      <c r="D57" s="10">
        <v>52</v>
      </c>
      <c r="E57" s="46">
        <v>28171</v>
      </c>
      <c r="F57" s="10">
        <v>26950</v>
      </c>
      <c r="G57" s="74">
        <v>1221</v>
      </c>
      <c r="H57" s="80"/>
      <c r="I57"/>
      <c r="K57"/>
    </row>
    <row r="58" spans="1:11" ht="15" x14ac:dyDescent="0.25">
      <c r="A58" s="49">
        <v>42705</v>
      </c>
      <c r="B58" s="95">
        <v>1036</v>
      </c>
      <c r="C58" s="50">
        <v>1005</v>
      </c>
      <c r="D58" s="50">
        <v>31</v>
      </c>
      <c r="E58" s="93">
        <v>28546</v>
      </c>
      <c r="F58" s="50">
        <v>27308</v>
      </c>
      <c r="G58" s="75">
        <v>1238</v>
      </c>
      <c r="H58" s="80"/>
      <c r="I58"/>
      <c r="K58"/>
    </row>
    <row r="59" spans="1:11" ht="15" x14ac:dyDescent="0.25">
      <c r="A59" s="8">
        <v>42736</v>
      </c>
      <c r="B59" s="94">
        <v>307</v>
      </c>
      <c r="C59" s="10">
        <v>277</v>
      </c>
      <c r="D59" s="10">
        <v>30</v>
      </c>
      <c r="E59" s="46">
        <v>28223</v>
      </c>
      <c r="F59" s="10">
        <v>26976</v>
      </c>
      <c r="G59" s="74">
        <v>1247</v>
      </c>
      <c r="H59" s="80"/>
      <c r="I59"/>
      <c r="K59"/>
    </row>
    <row r="60" spans="1:11" ht="15" x14ac:dyDescent="0.25">
      <c r="A60" s="8">
        <v>42767</v>
      </c>
      <c r="B60" s="94">
        <v>173</v>
      </c>
      <c r="C60" s="10">
        <v>169</v>
      </c>
      <c r="D60" s="10">
        <v>4</v>
      </c>
      <c r="E60" s="46">
        <v>27938</v>
      </c>
      <c r="F60" s="10">
        <v>26711</v>
      </c>
      <c r="G60" s="74">
        <v>1227</v>
      </c>
      <c r="H60" s="80"/>
      <c r="I60"/>
      <c r="K60"/>
    </row>
    <row r="61" spans="1:11" ht="15" x14ac:dyDescent="0.25">
      <c r="A61" s="8">
        <v>42795</v>
      </c>
      <c r="B61" s="94">
        <v>201</v>
      </c>
      <c r="C61" s="10">
        <v>201</v>
      </c>
      <c r="D61" s="10">
        <v>0</v>
      </c>
      <c r="E61" s="46">
        <v>27621</v>
      </c>
      <c r="F61" s="10">
        <v>26396</v>
      </c>
      <c r="G61" s="74">
        <v>1225</v>
      </c>
      <c r="H61" s="80"/>
      <c r="I61"/>
      <c r="K61"/>
    </row>
    <row r="62" spans="1:11" ht="15" x14ac:dyDescent="0.25">
      <c r="A62" s="8">
        <v>42826</v>
      </c>
      <c r="B62" s="94">
        <v>129</v>
      </c>
      <c r="C62" s="10">
        <v>127</v>
      </c>
      <c r="D62" s="10">
        <v>2</v>
      </c>
      <c r="E62" s="46">
        <v>27271</v>
      </c>
      <c r="F62" s="10">
        <v>26052</v>
      </c>
      <c r="G62" s="74">
        <v>1219</v>
      </c>
      <c r="H62" s="80"/>
      <c r="I62"/>
      <c r="K62"/>
    </row>
    <row r="63" spans="1:11" ht="15" x14ac:dyDescent="0.25">
      <c r="A63" s="8">
        <v>42856</v>
      </c>
      <c r="B63" s="94">
        <v>115</v>
      </c>
      <c r="C63" s="10">
        <v>115</v>
      </c>
      <c r="D63" s="10">
        <v>0</v>
      </c>
      <c r="E63" s="46">
        <v>26987</v>
      </c>
      <c r="F63" s="10">
        <v>25771</v>
      </c>
      <c r="G63" s="74">
        <v>1216</v>
      </c>
      <c r="H63" s="80"/>
      <c r="I63"/>
      <c r="K63"/>
    </row>
    <row r="64" spans="1:11" ht="15" x14ac:dyDescent="0.25">
      <c r="A64" s="8">
        <v>42887</v>
      </c>
      <c r="B64" s="94">
        <v>246</v>
      </c>
      <c r="C64" s="10">
        <v>244</v>
      </c>
      <c r="D64" s="10">
        <v>2</v>
      </c>
      <c r="E64" s="46">
        <v>26524</v>
      </c>
      <c r="F64" s="10">
        <v>25309</v>
      </c>
      <c r="G64" s="74">
        <v>1215</v>
      </c>
      <c r="H64" s="80"/>
      <c r="I64"/>
      <c r="K64"/>
    </row>
    <row r="65" spans="1:11" ht="15" x14ac:dyDescent="0.25">
      <c r="A65" s="8">
        <v>42917</v>
      </c>
      <c r="B65" s="94">
        <v>2606</v>
      </c>
      <c r="C65" s="10">
        <v>2589</v>
      </c>
      <c r="D65" s="10">
        <v>17</v>
      </c>
      <c r="E65" s="46">
        <v>25477</v>
      </c>
      <c r="F65" s="10">
        <v>24392</v>
      </c>
      <c r="G65" s="74">
        <v>1085</v>
      </c>
      <c r="H65" s="80"/>
      <c r="I65"/>
      <c r="K65"/>
    </row>
    <row r="66" spans="1:11" ht="15" x14ac:dyDescent="0.25">
      <c r="A66" s="8">
        <v>42948</v>
      </c>
      <c r="B66" s="94">
        <v>2265</v>
      </c>
      <c r="C66" s="10">
        <v>2240</v>
      </c>
      <c r="D66" s="10">
        <v>25</v>
      </c>
      <c r="E66" s="46">
        <v>24845</v>
      </c>
      <c r="F66" s="10">
        <v>23807</v>
      </c>
      <c r="G66" s="74">
        <v>1038</v>
      </c>
      <c r="H66" s="80"/>
      <c r="I66"/>
      <c r="K66"/>
    </row>
    <row r="67" spans="1:11" ht="15" x14ac:dyDescent="0.25">
      <c r="A67" s="8">
        <v>42979</v>
      </c>
      <c r="B67" s="94">
        <v>9629</v>
      </c>
      <c r="C67" s="10">
        <v>9156</v>
      </c>
      <c r="D67" s="10">
        <v>473</v>
      </c>
      <c r="E67" s="46">
        <v>26707</v>
      </c>
      <c r="F67" s="10">
        <v>25524</v>
      </c>
      <c r="G67" s="74">
        <v>1183</v>
      </c>
      <c r="H67" s="80"/>
      <c r="I67"/>
      <c r="K67"/>
    </row>
    <row r="68" spans="1:11" ht="15" x14ac:dyDescent="0.25">
      <c r="A68" s="8">
        <v>43009</v>
      </c>
      <c r="B68" s="94">
        <v>2651</v>
      </c>
      <c r="C68" s="10">
        <v>2549</v>
      </c>
      <c r="D68" s="10">
        <v>102</v>
      </c>
      <c r="E68" s="46">
        <v>27570</v>
      </c>
      <c r="F68" s="10">
        <v>26353</v>
      </c>
      <c r="G68" s="74">
        <v>1217</v>
      </c>
      <c r="H68" s="80"/>
      <c r="I68"/>
      <c r="K68"/>
    </row>
    <row r="69" spans="1:11" ht="15" x14ac:dyDescent="0.25">
      <c r="A69" s="8">
        <v>43040</v>
      </c>
      <c r="B69" s="94">
        <v>1282</v>
      </c>
      <c r="C69" s="10">
        <v>1228</v>
      </c>
      <c r="D69" s="10">
        <v>54</v>
      </c>
      <c r="E69" s="46">
        <v>27866</v>
      </c>
      <c r="F69" s="10">
        <v>26608</v>
      </c>
      <c r="G69" s="74">
        <v>1258</v>
      </c>
      <c r="H69" s="80"/>
      <c r="I69"/>
      <c r="K69"/>
    </row>
    <row r="70" spans="1:11" ht="15" x14ac:dyDescent="0.25">
      <c r="A70" s="49">
        <v>43070</v>
      </c>
      <c r="B70" s="95">
        <v>1031</v>
      </c>
      <c r="C70" s="50">
        <v>997</v>
      </c>
      <c r="D70" s="50">
        <v>34</v>
      </c>
      <c r="E70" s="93">
        <v>28192</v>
      </c>
      <c r="F70" s="50">
        <v>26916</v>
      </c>
      <c r="G70" s="75">
        <v>1276</v>
      </c>
      <c r="H70" s="80"/>
      <c r="I70"/>
      <c r="K70"/>
    </row>
    <row r="71" spans="1:11" ht="15" x14ac:dyDescent="0.25">
      <c r="A71" s="8">
        <v>43101</v>
      </c>
      <c r="B71" s="94">
        <v>341</v>
      </c>
      <c r="C71" s="10">
        <v>328</v>
      </c>
      <c r="D71" s="10">
        <v>13</v>
      </c>
      <c r="E71" s="46">
        <v>27752</v>
      </c>
      <c r="F71" s="10">
        <v>26494</v>
      </c>
      <c r="G71" s="74">
        <v>1258</v>
      </c>
      <c r="H71" s="80"/>
      <c r="I71"/>
      <c r="K71"/>
    </row>
    <row r="72" spans="1:11" ht="15" x14ac:dyDescent="0.25">
      <c r="A72" s="8">
        <v>43132</v>
      </c>
      <c r="B72" s="94">
        <v>204</v>
      </c>
      <c r="C72" s="10">
        <v>196</v>
      </c>
      <c r="D72" s="10">
        <v>8</v>
      </c>
      <c r="E72" s="46">
        <v>27397</v>
      </c>
      <c r="F72" s="10">
        <v>26136</v>
      </c>
      <c r="G72" s="74">
        <v>1261</v>
      </c>
      <c r="H72" s="80"/>
      <c r="I72"/>
      <c r="K72"/>
    </row>
    <row r="73" spans="1:11" ht="15" x14ac:dyDescent="0.25">
      <c r="A73" s="8">
        <v>43160</v>
      </c>
      <c r="B73" s="94">
        <v>202</v>
      </c>
      <c r="C73" s="10">
        <v>201</v>
      </c>
      <c r="D73" s="10">
        <v>1</v>
      </c>
      <c r="E73" s="46">
        <v>27037</v>
      </c>
      <c r="F73" s="10">
        <v>25778</v>
      </c>
      <c r="G73" s="74">
        <v>1259</v>
      </c>
      <c r="H73" s="80"/>
      <c r="I73"/>
      <c r="K73"/>
    </row>
    <row r="74" spans="1:11" ht="15" x14ac:dyDescent="0.25">
      <c r="A74" s="8">
        <v>43191</v>
      </c>
      <c r="B74" s="94">
        <v>181</v>
      </c>
      <c r="C74" s="10">
        <v>181</v>
      </c>
      <c r="D74" s="10">
        <v>0</v>
      </c>
      <c r="E74" s="46">
        <v>26707</v>
      </c>
      <c r="F74" s="10">
        <v>25454</v>
      </c>
      <c r="G74" s="74">
        <v>1253</v>
      </c>
      <c r="H74" s="80"/>
      <c r="I74"/>
      <c r="K74"/>
    </row>
    <row r="75" spans="1:11" ht="15" x14ac:dyDescent="0.25">
      <c r="A75" s="8">
        <v>43221</v>
      </c>
      <c r="B75" s="94">
        <v>107</v>
      </c>
      <c r="C75" s="10">
        <v>107</v>
      </c>
      <c r="D75" s="10">
        <v>0</v>
      </c>
      <c r="E75" s="46">
        <v>26360</v>
      </c>
      <c r="F75" s="10">
        <v>25110</v>
      </c>
      <c r="G75" s="74">
        <v>1250</v>
      </c>
      <c r="H75" s="80"/>
      <c r="I75"/>
      <c r="K75"/>
    </row>
    <row r="76" spans="1:11" ht="15" x14ac:dyDescent="0.25">
      <c r="A76" s="8">
        <v>43252</v>
      </c>
      <c r="B76" s="94">
        <v>291</v>
      </c>
      <c r="C76" s="10">
        <v>291</v>
      </c>
      <c r="D76" s="10">
        <v>0</v>
      </c>
      <c r="E76" s="46">
        <v>25844</v>
      </c>
      <c r="F76" s="10">
        <v>24604</v>
      </c>
      <c r="G76" s="74">
        <v>1240</v>
      </c>
      <c r="H76" s="80"/>
      <c r="I76"/>
      <c r="K76"/>
    </row>
    <row r="77" spans="1:11" ht="15" x14ac:dyDescent="0.25">
      <c r="A77" s="8">
        <v>43282</v>
      </c>
      <c r="B77" s="94">
        <v>2688</v>
      </c>
      <c r="C77" s="10">
        <v>2666</v>
      </c>
      <c r="D77" s="10">
        <v>22</v>
      </c>
      <c r="E77" s="46">
        <v>24872</v>
      </c>
      <c r="F77" s="10">
        <v>23729</v>
      </c>
      <c r="G77" s="74">
        <v>1143</v>
      </c>
      <c r="H77" s="80"/>
      <c r="I77"/>
      <c r="K77"/>
    </row>
    <row r="78" spans="1:11" ht="15" x14ac:dyDescent="0.25">
      <c r="A78" s="8">
        <v>43313</v>
      </c>
      <c r="B78" s="94">
        <v>2402</v>
      </c>
      <c r="C78" s="10">
        <v>2371</v>
      </c>
      <c r="D78" s="10">
        <v>31</v>
      </c>
      <c r="E78" s="46">
        <v>24533</v>
      </c>
      <c r="F78" s="10">
        <v>23435</v>
      </c>
      <c r="G78" s="74">
        <v>1098</v>
      </c>
      <c r="H78" s="80"/>
      <c r="I78"/>
      <c r="K78"/>
    </row>
    <row r="79" spans="1:11" ht="15" x14ac:dyDescent="0.25">
      <c r="A79" s="8">
        <v>43344</v>
      </c>
      <c r="B79" s="94">
        <v>9998</v>
      </c>
      <c r="C79" s="10">
        <v>9599</v>
      </c>
      <c r="D79" s="10">
        <v>399</v>
      </c>
      <c r="E79" s="46">
        <v>26476</v>
      </c>
      <c r="F79" s="10">
        <v>25414</v>
      </c>
      <c r="G79" s="74">
        <v>1062</v>
      </c>
      <c r="H79" s="80"/>
      <c r="I79"/>
      <c r="K79"/>
    </row>
    <row r="80" spans="1:11" ht="15" x14ac:dyDescent="0.25">
      <c r="A80" s="8">
        <v>43374</v>
      </c>
      <c r="B80" s="94">
        <v>2770</v>
      </c>
      <c r="C80" s="10">
        <v>2618</v>
      </c>
      <c r="D80" s="10">
        <v>152</v>
      </c>
      <c r="E80" s="46">
        <v>27516</v>
      </c>
      <c r="F80" s="10">
        <v>26359</v>
      </c>
      <c r="G80" s="74">
        <v>1157</v>
      </c>
      <c r="H80" s="80"/>
      <c r="I80"/>
      <c r="K80"/>
    </row>
    <row r="81" spans="1:11" ht="15" x14ac:dyDescent="0.25">
      <c r="A81" s="8">
        <v>43405</v>
      </c>
      <c r="B81" s="94">
        <v>1181</v>
      </c>
      <c r="C81" s="10">
        <v>1131</v>
      </c>
      <c r="D81" s="10">
        <v>50</v>
      </c>
      <c r="E81" s="46">
        <v>27687</v>
      </c>
      <c r="F81" s="10">
        <v>26497</v>
      </c>
      <c r="G81" s="74">
        <v>1190</v>
      </c>
      <c r="H81" s="80"/>
      <c r="I81"/>
      <c r="K81"/>
    </row>
    <row r="82" spans="1:11" ht="15" x14ac:dyDescent="0.25">
      <c r="A82" s="49">
        <v>43435</v>
      </c>
      <c r="B82" s="95">
        <v>1078</v>
      </c>
      <c r="C82" s="50">
        <v>1051</v>
      </c>
      <c r="D82" s="50">
        <v>27</v>
      </c>
      <c r="E82" s="93">
        <v>27967</v>
      </c>
      <c r="F82" s="50">
        <v>26762</v>
      </c>
      <c r="G82" s="75">
        <v>1205</v>
      </c>
      <c r="H82" s="80"/>
      <c r="I82"/>
      <c r="K82"/>
    </row>
    <row r="83" spans="1:11" ht="15" x14ac:dyDescent="0.25">
      <c r="A83" s="8">
        <v>43466</v>
      </c>
      <c r="B83" s="94">
        <v>436</v>
      </c>
      <c r="C83" s="10">
        <v>423</v>
      </c>
      <c r="D83" s="10">
        <v>13</v>
      </c>
      <c r="E83" s="46">
        <v>27649</v>
      </c>
      <c r="F83" s="10">
        <v>26454</v>
      </c>
      <c r="G83" s="74">
        <v>1195</v>
      </c>
      <c r="H83" s="80"/>
      <c r="I83"/>
      <c r="K83"/>
    </row>
    <row r="84" spans="1:11" ht="15" x14ac:dyDescent="0.25">
      <c r="A84" s="8">
        <v>43497</v>
      </c>
      <c r="B84" s="94">
        <v>250</v>
      </c>
      <c r="C84" s="10">
        <v>248</v>
      </c>
      <c r="D84" s="10">
        <v>2</v>
      </c>
      <c r="E84" s="46">
        <v>27344</v>
      </c>
      <c r="F84" s="10">
        <v>26154</v>
      </c>
      <c r="G84" s="74">
        <v>1190</v>
      </c>
      <c r="H84" s="80"/>
      <c r="I84"/>
      <c r="K84"/>
    </row>
    <row r="85" spans="1:11" ht="15" x14ac:dyDescent="0.25">
      <c r="A85" s="8">
        <v>43525</v>
      </c>
      <c r="B85" s="94">
        <v>245</v>
      </c>
      <c r="C85" s="10">
        <v>245</v>
      </c>
      <c r="D85" s="10">
        <v>0</v>
      </c>
      <c r="E85" s="46">
        <v>26977</v>
      </c>
      <c r="F85" s="10">
        <v>25800</v>
      </c>
      <c r="G85" s="74">
        <v>1177</v>
      </c>
      <c r="H85" s="80"/>
      <c r="I85"/>
      <c r="K85"/>
    </row>
    <row r="86" spans="1:11" ht="15" x14ac:dyDescent="0.25">
      <c r="A86" s="8">
        <v>43556</v>
      </c>
      <c r="B86" s="94">
        <v>259</v>
      </c>
      <c r="C86" s="10">
        <v>258</v>
      </c>
      <c r="D86" s="10">
        <v>1</v>
      </c>
      <c r="E86" s="46">
        <v>26728</v>
      </c>
      <c r="F86" s="10">
        <v>25557</v>
      </c>
      <c r="G86" s="74">
        <v>1171</v>
      </c>
      <c r="H86" s="80"/>
      <c r="I86"/>
      <c r="K86"/>
    </row>
    <row r="87" spans="1:11" ht="15" x14ac:dyDescent="0.25">
      <c r="A87" s="8">
        <v>43586</v>
      </c>
      <c r="B87" s="94">
        <v>199</v>
      </c>
      <c r="C87" s="10">
        <v>198</v>
      </c>
      <c r="D87" s="10">
        <v>1</v>
      </c>
      <c r="E87" s="46">
        <v>26436</v>
      </c>
      <c r="F87" s="10">
        <v>25266</v>
      </c>
      <c r="G87" s="74">
        <v>1170</v>
      </c>
      <c r="H87" s="80"/>
      <c r="I87"/>
      <c r="K87"/>
    </row>
    <row r="88" spans="1:11" ht="15" x14ac:dyDescent="0.25">
      <c r="A88" s="8">
        <v>43617</v>
      </c>
      <c r="B88" s="94">
        <v>378</v>
      </c>
      <c r="C88" s="10">
        <v>376</v>
      </c>
      <c r="D88" s="10">
        <v>2</v>
      </c>
      <c r="E88" s="46">
        <v>25892</v>
      </c>
      <c r="F88" s="10">
        <v>24732</v>
      </c>
      <c r="G88" s="74">
        <v>1160</v>
      </c>
      <c r="H88" s="80"/>
      <c r="I88"/>
      <c r="K88"/>
    </row>
    <row r="89" spans="1:11" ht="15" x14ac:dyDescent="0.25">
      <c r="A89" s="8">
        <v>43647</v>
      </c>
      <c r="B89" s="94">
        <v>2448</v>
      </c>
      <c r="C89" s="10">
        <v>2432</v>
      </c>
      <c r="D89" s="10">
        <v>16</v>
      </c>
      <c r="E89" s="46">
        <v>24837</v>
      </c>
      <c r="F89" s="10">
        <v>23807</v>
      </c>
      <c r="G89" s="74">
        <v>1030</v>
      </c>
      <c r="H89" s="80"/>
      <c r="I89"/>
      <c r="K89"/>
    </row>
    <row r="90" spans="1:11" ht="15" x14ac:dyDescent="0.25">
      <c r="A90" s="8">
        <v>43678</v>
      </c>
      <c r="B90" s="94">
        <v>2485</v>
      </c>
      <c r="C90" s="10">
        <v>2413</v>
      </c>
      <c r="D90" s="10">
        <v>72</v>
      </c>
      <c r="E90" s="46">
        <v>24268</v>
      </c>
      <c r="F90" s="10">
        <v>23226</v>
      </c>
      <c r="G90" s="74">
        <v>1042</v>
      </c>
      <c r="H90" s="80"/>
      <c r="I90"/>
      <c r="K90"/>
    </row>
    <row r="91" spans="1:11" ht="15" x14ac:dyDescent="0.25">
      <c r="A91" s="8">
        <v>43709</v>
      </c>
      <c r="B91" s="94">
        <v>12813</v>
      </c>
      <c r="C91" s="10">
        <v>12360</v>
      </c>
      <c r="D91" s="10">
        <v>453</v>
      </c>
      <c r="E91" s="46">
        <v>29502</v>
      </c>
      <c r="F91" s="10">
        <v>28415</v>
      </c>
      <c r="G91" s="74">
        <v>1087</v>
      </c>
      <c r="H91" s="80"/>
      <c r="I91"/>
      <c r="K91"/>
    </row>
    <row r="92" spans="1:11" ht="15" x14ac:dyDescent="0.25">
      <c r="A92" s="8">
        <v>43739</v>
      </c>
      <c r="B92" s="94">
        <v>3298</v>
      </c>
      <c r="C92" s="10">
        <v>3159</v>
      </c>
      <c r="D92" s="10">
        <v>139</v>
      </c>
      <c r="E92" s="46">
        <v>31070</v>
      </c>
      <c r="F92" s="10">
        <v>29908</v>
      </c>
      <c r="G92" s="74">
        <v>1162</v>
      </c>
      <c r="H92" s="80"/>
      <c r="I92"/>
      <c r="K92"/>
    </row>
    <row r="93" spans="1:11" ht="15" x14ac:dyDescent="0.25">
      <c r="A93" s="8">
        <v>43770</v>
      </c>
      <c r="B93" s="94">
        <v>1539</v>
      </c>
      <c r="C93" s="10">
        <v>1471</v>
      </c>
      <c r="D93" s="10">
        <v>68</v>
      </c>
      <c r="E93" s="46">
        <v>31607</v>
      </c>
      <c r="F93" s="10">
        <v>30399</v>
      </c>
      <c r="G93" s="74">
        <v>1208</v>
      </c>
      <c r="H93" s="80"/>
      <c r="I93"/>
      <c r="K93"/>
    </row>
    <row r="94" spans="1:11" ht="15" x14ac:dyDescent="0.25">
      <c r="A94" s="49">
        <v>43800</v>
      </c>
      <c r="B94" s="95">
        <v>887</v>
      </c>
      <c r="C94" s="50">
        <v>846</v>
      </c>
      <c r="D94" s="50">
        <v>41</v>
      </c>
      <c r="E94" s="93">
        <v>31796</v>
      </c>
      <c r="F94" s="50">
        <v>30561</v>
      </c>
      <c r="G94" s="75">
        <v>1235</v>
      </c>
      <c r="H94" s="80"/>
      <c r="I94"/>
      <c r="K94"/>
    </row>
    <row r="95" spans="1:11" ht="15" x14ac:dyDescent="0.25">
      <c r="A95" s="8">
        <v>43831</v>
      </c>
      <c r="B95" s="94">
        <v>752</v>
      </c>
      <c r="C95" s="10">
        <v>733</v>
      </c>
      <c r="D95" s="10">
        <v>19</v>
      </c>
      <c r="E95" s="46">
        <v>31720</v>
      </c>
      <c r="F95" s="10">
        <v>30479</v>
      </c>
      <c r="G95" s="74">
        <v>1241</v>
      </c>
      <c r="H95" s="80"/>
      <c r="I95"/>
      <c r="K95"/>
    </row>
    <row r="96" spans="1:11" ht="15" x14ac:dyDescent="0.25">
      <c r="A96" s="8">
        <v>43862</v>
      </c>
      <c r="B96" s="94">
        <v>466</v>
      </c>
      <c r="C96" s="10">
        <v>462</v>
      </c>
      <c r="D96" s="10">
        <v>4</v>
      </c>
      <c r="E96" s="46">
        <v>31461</v>
      </c>
      <c r="F96" s="10">
        <v>30223</v>
      </c>
      <c r="G96" s="74">
        <v>1238</v>
      </c>
      <c r="H96" s="80"/>
      <c r="I96"/>
      <c r="K96"/>
    </row>
    <row r="97" spans="1:11" ht="15" x14ac:dyDescent="0.25">
      <c r="A97" s="8">
        <v>43891</v>
      </c>
      <c r="B97" s="94">
        <v>341</v>
      </c>
      <c r="C97" s="10">
        <v>337</v>
      </c>
      <c r="D97" s="10">
        <v>4</v>
      </c>
      <c r="E97" s="46">
        <v>31294</v>
      </c>
      <c r="F97" s="10">
        <v>30061</v>
      </c>
      <c r="G97" s="74">
        <v>1233</v>
      </c>
      <c r="H97" s="80"/>
      <c r="I97"/>
      <c r="K97"/>
    </row>
    <row r="98" spans="1:11" ht="15" x14ac:dyDescent="0.25">
      <c r="A98" s="8">
        <v>43922</v>
      </c>
      <c r="B98" s="94">
        <v>61</v>
      </c>
      <c r="C98" s="10">
        <v>60</v>
      </c>
      <c r="D98" s="10">
        <v>1</v>
      </c>
      <c r="E98" s="46">
        <v>31170</v>
      </c>
      <c r="F98" s="10">
        <v>29937</v>
      </c>
      <c r="G98" s="74">
        <v>1233</v>
      </c>
      <c r="H98" s="80"/>
      <c r="I98"/>
      <c r="K98"/>
    </row>
    <row r="99" spans="1:11" ht="15" x14ac:dyDescent="0.25">
      <c r="A99" s="8">
        <v>43952</v>
      </c>
      <c r="B99" s="94">
        <v>102</v>
      </c>
      <c r="C99" s="10">
        <v>102</v>
      </c>
      <c r="D99" s="10">
        <v>0</v>
      </c>
      <c r="E99" s="46">
        <v>30881</v>
      </c>
      <c r="F99" s="10">
        <v>29649</v>
      </c>
      <c r="G99" s="74">
        <v>1232</v>
      </c>
      <c r="H99" s="80"/>
      <c r="I99"/>
      <c r="K99"/>
    </row>
    <row r="100" spans="1:11" ht="15" x14ac:dyDescent="0.25">
      <c r="A100" s="8">
        <v>43983</v>
      </c>
      <c r="B100" s="94">
        <v>261</v>
      </c>
      <c r="C100" s="10">
        <v>260</v>
      </c>
      <c r="D100" s="10">
        <v>1</v>
      </c>
      <c r="E100" s="46">
        <v>30308</v>
      </c>
      <c r="F100" s="10">
        <v>29086</v>
      </c>
      <c r="G100" s="74">
        <v>1222</v>
      </c>
      <c r="H100" s="80"/>
      <c r="I100"/>
      <c r="K100"/>
    </row>
    <row r="101" spans="1:11" ht="15" x14ac:dyDescent="0.25">
      <c r="A101" s="8">
        <v>44013</v>
      </c>
      <c r="B101" s="94">
        <v>3092</v>
      </c>
      <c r="C101" s="10">
        <v>3084</v>
      </c>
      <c r="D101" s="10">
        <v>8</v>
      </c>
      <c r="E101" s="46">
        <v>29613</v>
      </c>
      <c r="F101" s="10">
        <v>28471</v>
      </c>
      <c r="G101" s="74">
        <v>1142</v>
      </c>
      <c r="H101" s="80"/>
      <c r="I101"/>
      <c r="K101"/>
    </row>
    <row r="102" spans="1:11" ht="15" x14ac:dyDescent="0.25">
      <c r="A102" s="8">
        <v>44044</v>
      </c>
      <c r="B102" s="94">
        <v>4627</v>
      </c>
      <c r="C102" s="10">
        <v>4577</v>
      </c>
      <c r="D102" s="10">
        <v>50</v>
      </c>
      <c r="E102" s="46">
        <v>30334</v>
      </c>
      <c r="F102" s="10">
        <v>29230</v>
      </c>
      <c r="G102" s="74">
        <v>1104</v>
      </c>
      <c r="H102" s="80"/>
      <c r="I102"/>
      <c r="K102"/>
    </row>
    <row r="103" spans="1:11" ht="15" x14ac:dyDescent="0.25">
      <c r="A103" s="8">
        <v>44075</v>
      </c>
      <c r="B103" s="94">
        <v>17949</v>
      </c>
      <c r="C103" s="10">
        <v>17536</v>
      </c>
      <c r="D103" s="10">
        <v>413</v>
      </c>
      <c r="E103" s="46">
        <v>39034</v>
      </c>
      <c r="F103" s="10">
        <v>37925</v>
      </c>
      <c r="G103" s="74">
        <v>1109</v>
      </c>
      <c r="H103" s="80"/>
      <c r="I103"/>
      <c r="K103"/>
    </row>
    <row r="104" spans="1:11" ht="15" x14ac:dyDescent="0.25">
      <c r="A104" s="8">
        <v>44105</v>
      </c>
      <c r="B104" s="94">
        <v>6888</v>
      </c>
      <c r="C104" s="10">
        <v>6612</v>
      </c>
      <c r="D104" s="10">
        <v>276</v>
      </c>
      <c r="E104" s="46">
        <v>43572</v>
      </c>
      <c r="F104" s="10">
        <v>42273</v>
      </c>
      <c r="G104" s="74">
        <v>1299</v>
      </c>
      <c r="H104" s="80"/>
      <c r="I104"/>
      <c r="K104"/>
    </row>
    <row r="105" spans="1:11" ht="15" x14ac:dyDescent="0.25">
      <c r="A105" s="8">
        <v>44136</v>
      </c>
      <c r="B105" s="94">
        <v>2752</v>
      </c>
      <c r="C105" s="10">
        <v>2643</v>
      </c>
      <c r="D105" s="10">
        <v>109</v>
      </c>
      <c r="E105" s="46">
        <v>45333</v>
      </c>
      <c r="F105" s="10">
        <v>43941</v>
      </c>
      <c r="G105" s="74">
        <v>1392</v>
      </c>
      <c r="H105" s="80"/>
      <c r="I105"/>
      <c r="K105"/>
    </row>
    <row r="106" spans="1:11" ht="15" x14ac:dyDescent="0.25">
      <c r="A106" s="49">
        <v>44166</v>
      </c>
      <c r="B106" s="95">
        <v>1646</v>
      </c>
      <c r="C106" s="50">
        <v>1584</v>
      </c>
      <c r="D106" s="50">
        <v>62</v>
      </c>
      <c r="E106" s="93">
        <v>46045</v>
      </c>
      <c r="F106" s="50">
        <v>44602</v>
      </c>
      <c r="G106" s="75">
        <v>1443</v>
      </c>
      <c r="H106" s="80"/>
      <c r="I106"/>
      <c r="K106"/>
    </row>
    <row r="107" spans="1:11" ht="15" x14ac:dyDescent="0.25">
      <c r="A107" s="8">
        <v>44197</v>
      </c>
      <c r="B107" s="94">
        <v>1814</v>
      </c>
      <c r="C107" s="10">
        <v>1782</v>
      </c>
      <c r="D107" s="10">
        <v>32</v>
      </c>
      <c r="E107" s="46">
        <v>46746</v>
      </c>
      <c r="F107" s="10">
        <v>45294</v>
      </c>
      <c r="G107" s="74">
        <v>1452</v>
      </c>
      <c r="H107" s="80"/>
      <c r="I107"/>
      <c r="K107"/>
    </row>
    <row r="108" spans="1:11" ht="15" x14ac:dyDescent="0.25">
      <c r="A108" s="8">
        <v>44228</v>
      </c>
      <c r="B108" s="94">
        <v>1983</v>
      </c>
      <c r="C108" s="10">
        <v>1961</v>
      </c>
      <c r="D108" s="10">
        <v>22</v>
      </c>
      <c r="E108" s="46">
        <v>47842</v>
      </c>
      <c r="F108" s="10">
        <v>46378</v>
      </c>
      <c r="G108" s="74">
        <v>1464</v>
      </c>
      <c r="H108" s="80"/>
      <c r="I108"/>
      <c r="K108"/>
    </row>
    <row r="109" spans="1:11" ht="15" x14ac:dyDescent="0.25">
      <c r="A109" s="8">
        <v>44256</v>
      </c>
      <c r="B109" s="94">
        <v>1020</v>
      </c>
      <c r="C109" s="10">
        <v>1010</v>
      </c>
      <c r="D109" s="10">
        <v>10</v>
      </c>
      <c r="E109" s="46">
        <v>47838</v>
      </c>
      <c r="F109" s="10">
        <v>46372</v>
      </c>
      <c r="G109" s="74">
        <v>1466</v>
      </c>
      <c r="H109" s="80"/>
      <c r="I109"/>
      <c r="K109"/>
    </row>
    <row r="110" spans="1:11" ht="15" x14ac:dyDescent="0.25">
      <c r="A110" s="8">
        <v>44287</v>
      </c>
      <c r="B110" s="94">
        <v>455</v>
      </c>
      <c r="C110" s="10">
        <v>450</v>
      </c>
      <c r="D110" s="10">
        <v>5</v>
      </c>
      <c r="E110" s="46">
        <v>47424</v>
      </c>
      <c r="F110" s="10">
        <v>45970</v>
      </c>
      <c r="G110" s="74">
        <v>1454</v>
      </c>
      <c r="H110" s="80"/>
      <c r="I110"/>
      <c r="K110"/>
    </row>
    <row r="111" spans="1:11" ht="15" x14ac:dyDescent="0.25">
      <c r="A111" s="8">
        <v>44317</v>
      </c>
      <c r="B111" s="94">
        <v>567</v>
      </c>
      <c r="C111" s="10">
        <v>565</v>
      </c>
      <c r="D111" s="10">
        <v>2</v>
      </c>
      <c r="E111" s="46">
        <v>46960</v>
      </c>
      <c r="F111" s="10">
        <v>45509</v>
      </c>
      <c r="G111" s="74">
        <v>1451</v>
      </c>
      <c r="H111" s="80"/>
      <c r="I111"/>
      <c r="K111"/>
    </row>
    <row r="112" spans="1:11" ht="15" x14ac:dyDescent="0.25">
      <c r="A112" s="8">
        <v>44348</v>
      </c>
      <c r="B112" s="94">
        <v>933</v>
      </c>
      <c r="C112" s="10">
        <v>931</v>
      </c>
      <c r="D112" s="10">
        <v>2</v>
      </c>
      <c r="E112" s="46">
        <v>46246</v>
      </c>
      <c r="F112" s="10">
        <v>44805</v>
      </c>
      <c r="G112" s="74">
        <v>1441</v>
      </c>
      <c r="H112" s="80"/>
      <c r="I112"/>
      <c r="K112"/>
    </row>
    <row r="113" spans="1:11" ht="15" x14ac:dyDescent="0.25">
      <c r="A113" s="8">
        <v>44378</v>
      </c>
      <c r="B113" s="94">
        <v>3988</v>
      </c>
      <c r="C113" s="10">
        <v>3965</v>
      </c>
      <c r="D113" s="10">
        <v>23</v>
      </c>
      <c r="E113" s="46">
        <v>44618</v>
      </c>
      <c r="F113" s="10">
        <v>43281</v>
      </c>
      <c r="G113" s="74">
        <v>1337</v>
      </c>
      <c r="H113" s="80"/>
      <c r="I113"/>
      <c r="K113"/>
    </row>
    <row r="114" spans="1:11" ht="15" x14ac:dyDescent="0.25">
      <c r="A114" s="8">
        <v>44409</v>
      </c>
      <c r="B114" s="94">
        <v>6204</v>
      </c>
      <c r="C114" s="10">
        <v>6122</v>
      </c>
      <c r="D114" s="10">
        <v>82</v>
      </c>
      <c r="E114" s="46">
        <v>44727</v>
      </c>
      <c r="F114" s="10">
        <v>43463</v>
      </c>
      <c r="G114" s="74">
        <v>1264</v>
      </c>
      <c r="H114" s="80"/>
      <c r="I114"/>
      <c r="K114"/>
    </row>
    <row r="115" spans="1:11" ht="15" x14ac:dyDescent="0.25">
      <c r="A115" s="8">
        <v>44440</v>
      </c>
      <c r="B115" s="94">
        <v>23655</v>
      </c>
      <c r="C115" s="10">
        <v>23032</v>
      </c>
      <c r="D115" s="10">
        <v>623</v>
      </c>
      <c r="E115" s="46">
        <v>55037</v>
      </c>
      <c r="F115" s="10">
        <v>53638</v>
      </c>
      <c r="G115" s="74">
        <v>1399</v>
      </c>
      <c r="H115" s="80"/>
      <c r="I115"/>
      <c r="K115"/>
    </row>
    <row r="116" spans="1:11" ht="15" x14ac:dyDescent="0.25">
      <c r="A116" s="8">
        <v>44470</v>
      </c>
      <c r="B116" s="94">
        <v>7467</v>
      </c>
      <c r="C116" s="10">
        <v>7120</v>
      </c>
      <c r="D116" s="10">
        <v>347</v>
      </c>
      <c r="E116" s="46">
        <v>58299</v>
      </c>
      <c r="F116" s="10">
        <v>56668</v>
      </c>
      <c r="G116" s="74">
        <v>1631</v>
      </c>
      <c r="H116" s="80"/>
      <c r="I116"/>
      <c r="K116"/>
    </row>
    <row r="117" spans="1:11" ht="15" x14ac:dyDescent="0.25">
      <c r="A117" s="8">
        <v>44501</v>
      </c>
      <c r="B117" s="94">
        <v>3861</v>
      </c>
      <c r="C117" s="10">
        <v>3746</v>
      </c>
      <c r="D117" s="10">
        <v>115</v>
      </c>
      <c r="E117" s="46">
        <v>59999</v>
      </c>
      <c r="F117" s="10">
        <v>58278</v>
      </c>
      <c r="G117" s="74">
        <v>1721</v>
      </c>
      <c r="H117" s="80"/>
      <c r="I117"/>
      <c r="K117"/>
    </row>
    <row r="118" spans="1:11" ht="15" x14ac:dyDescent="0.25">
      <c r="A118" s="49">
        <v>44531</v>
      </c>
      <c r="B118" s="95">
        <v>1986</v>
      </c>
      <c r="C118" s="50">
        <v>1940</v>
      </c>
      <c r="D118" s="50">
        <v>46</v>
      </c>
      <c r="E118" s="93">
        <v>60252</v>
      </c>
      <c r="F118" s="50">
        <v>58503</v>
      </c>
      <c r="G118" s="75">
        <v>1749</v>
      </c>
      <c r="H118" s="80"/>
      <c r="I118"/>
      <c r="K118"/>
    </row>
    <row r="119" spans="1:11" ht="15" x14ac:dyDescent="0.25">
      <c r="A119" s="8">
        <v>44562</v>
      </c>
      <c r="B119" s="94">
        <v>1878</v>
      </c>
      <c r="C119" s="10">
        <v>1845</v>
      </c>
      <c r="D119" s="10">
        <v>33</v>
      </c>
      <c r="E119" s="46">
        <v>60171</v>
      </c>
      <c r="F119" s="10">
        <v>58415</v>
      </c>
      <c r="G119" s="74">
        <v>1756</v>
      </c>
      <c r="H119" s="80"/>
      <c r="I119"/>
      <c r="K119"/>
    </row>
    <row r="120" spans="1:11" ht="15" x14ac:dyDescent="0.25">
      <c r="A120" s="8">
        <v>44593</v>
      </c>
      <c r="B120" s="94">
        <v>1264</v>
      </c>
      <c r="C120" s="10">
        <v>1253</v>
      </c>
      <c r="D120" s="10">
        <v>11</v>
      </c>
      <c r="E120" s="46">
        <v>59741</v>
      </c>
      <c r="F120" s="10">
        <v>57988</v>
      </c>
      <c r="G120" s="74">
        <v>1753</v>
      </c>
      <c r="H120" s="89"/>
      <c r="I120"/>
      <c r="K120"/>
    </row>
    <row r="121" spans="1:11" ht="15" x14ac:dyDescent="0.25">
      <c r="A121" s="8">
        <v>44621</v>
      </c>
      <c r="B121" s="94">
        <v>1181</v>
      </c>
      <c r="C121" s="10">
        <v>1175</v>
      </c>
      <c r="D121" s="10">
        <v>6</v>
      </c>
      <c r="E121" s="46">
        <v>59206</v>
      </c>
      <c r="F121" s="10">
        <v>57462</v>
      </c>
      <c r="G121" s="74">
        <v>1744</v>
      </c>
      <c r="H121" s="80"/>
      <c r="I121"/>
      <c r="K121"/>
    </row>
    <row r="122" spans="1:11" ht="15" x14ac:dyDescent="0.25">
      <c r="A122" s="8">
        <v>44652</v>
      </c>
      <c r="B122" s="94">
        <v>795</v>
      </c>
      <c r="C122" s="10">
        <v>791</v>
      </c>
      <c r="D122" s="10">
        <v>4</v>
      </c>
      <c r="E122" s="46">
        <v>58431</v>
      </c>
      <c r="F122" s="10">
        <v>56694</v>
      </c>
      <c r="G122" s="74">
        <v>1737</v>
      </c>
      <c r="I122"/>
      <c r="K122"/>
    </row>
    <row r="123" spans="1:11" ht="15" x14ac:dyDescent="0.25">
      <c r="A123" s="8">
        <v>44682</v>
      </c>
      <c r="B123" s="94">
        <v>791</v>
      </c>
      <c r="C123" s="10">
        <v>785</v>
      </c>
      <c r="D123" s="10">
        <v>6</v>
      </c>
      <c r="E123" s="46">
        <v>57691</v>
      </c>
      <c r="F123" s="10">
        <v>55965</v>
      </c>
      <c r="G123" s="74">
        <v>1726</v>
      </c>
      <c r="I123"/>
      <c r="K123"/>
    </row>
    <row r="124" spans="1:11" ht="15" x14ac:dyDescent="0.25">
      <c r="A124" s="8">
        <v>44713</v>
      </c>
      <c r="B124" s="94">
        <v>1501</v>
      </c>
      <c r="C124" s="10">
        <v>1497</v>
      </c>
      <c r="D124" s="10">
        <v>4</v>
      </c>
      <c r="E124" s="46">
        <v>56975</v>
      </c>
      <c r="F124" s="10">
        <v>55277</v>
      </c>
      <c r="G124" s="74">
        <v>1698</v>
      </c>
      <c r="I124"/>
      <c r="K124"/>
    </row>
    <row r="125" spans="1:11" ht="15" x14ac:dyDescent="0.25">
      <c r="A125" s="8">
        <v>44743</v>
      </c>
      <c r="B125" s="94">
        <v>4419</v>
      </c>
      <c r="C125" s="10">
        <v>4401</v>
      </c>
      <c r="D125" s="10">
        <v>18</v>
      </c>
      <c r="E125" s="46">
        <v>54150</v>
      </c>
      <c r="F125" s="10">
        <v>52579</v>
      </c>
      <c r="G125" s="74">
        <v>1571</v>
      </c>
      <c r="I125"/>
      <c r="K125"/>
    </row>
    <row r="126" spans="1:11" ht="15" x14ac:dyDescent="0.25">
      <c r="A126" s="8">
        <v>44774</v>
      </c>
      <c r="B126" s="94">
        <v>7262</v>
      </c>
      <c r="C126" s="10">
        <v>7169</v>
      </c>
      <c r="D126" s="10">
        <v>93</v>
      </c>
      <c r="E126" s="46">
        <v>52071</v>
      </c>
      <c r="F126" s="10">
        <v>50585</v>
      </c>
      <c r="G126" s="74">
        <v>1486</v>
      </c>
      <c r="I126"/>
      <c r="K126"/>
    </row>
    <row r="127" spans="1:11" ht="15" x14ac:dyDescent="0.25">
      <c r="A127" s="8">
        <v>44805</v>
      </c>
      <c r="B127" s="94">
        <v>27871</v>
      </c>
      <c r="C127" s="10">
        <v>27078</v>
      </c>
      <c r="D127" s="10">
        <v>793</v>
      </c>
      <c r="E127" s="46">
        <v>63325</v>
      </c>
      <c r="F127" s="10">
        <v>61618</v>
      </c>
      <c r="G127" s="74">
        <v>1707</v>
      </c>
      <c r="I127"/>
      <c r="K127"/>
    </row>
    <row r="128" spans="1:11" ht="15" x14ac:dyDescent="0.25">
      <c r="A128" s="8">
        <v>44835</v>
      </c>
      <c r="B128" s="94">
        <v>7897</v>
      </c>
      <c r="C128" s="10">
        <v>7618</v>
      </c>
      <c r="D128" s="10">
        <v>279</v>
      </c>
      <c r="E128" s="46">
        <v>66197</v>
      </c>
      <c r="F128" s="10">
        <v>64350</v>
      </c>
      <c r="G128" s="74">
        <v>1847</v>
      </c>
      <c r="I128"/>
      <c r="K128"/>
    </row>
    <row r="129" spans="1:11" ht="15" x14ac:dyDescent="0.25">
      <c r="A129" s="8">
        <v>44866</v>
      </c>
      <c r="B129" s="94">
        <v>4012</v>
      </c>
      <c r="C129" s="10">
        <v>3910</v>
      </c>
      <c r="D129" s="10">
        <v>102</v>
      </c>
      <c r="E129" s="46">
        <v>67485</v>
      </c>
      <c r="F129" s="10">
        <v>65567</v>
      </c>
      <c r="G129" s="74">
        <v>1918</v>
      </c>
      <c r="I129"/>
      <c r="K129"/>
    </row>
    <row r="130" spans="1:11" ht="15" x14ac:dyDescent="0.25">
      <c r="A130" s="49">
        <v>44896</v>
      </c>
      <c r="B130" s="95">
        <v>3148</v>
      </c>
      <c r="C130" s="50">
        <v>3081</v>
      </c>
      <c r="D130" s="50">
        <v>67</v>
      </c>
      <c r="E130" s="93">
        <v>68365</v>
      </c>
      <c r="F130" s="50">
        <v>66409</v>
      </c>
      <c r="G130" s="75">
        <v>1956</v>
      </c>
      <c r="H130" s="80"/>
      <c r="I130"/>
      <c r="K130"/>
    </row>
    <row r="131" spans="1:11" ht="15" x14ac:dyDescent="0.25">
      <c r="A131" s="8">
        <v>44927</v>
      </c>
      <c r="B131" s="94">
        <v>1848</v>
      </c>
      <c r="C131" s="10">
        <v>1813</v>
      </c>
      <c r="D131" s="10">
        <v>35</v>
      </c>
      <c r="E131" s="46">
        <v>68074</v>
      </c>
      <c r="F131" s="10">
        <v>66115</v>
      </c>
      <c r="G131" s="74">
        <v>1959</v>
      </c>
      <c r="I131"/>
      <c r="K131"/>
    </row>
    <row r="132" spans="1:11" ht="15" x14ac:dyDescent="0.25">
      <c r="A132" s="8">
        <v>44958</v>
      </c>
      <c r="B132" s="94">
        <v>1340</v>
      </c>
      <c r="C132" s="10">
        <v>1328</v>
      </c>
      <c r="D132" s="10">
        <v>12</v>
      </c>
      <c r="E132" s="46">
        <v>67682</v>
      </c>
      <c r="F132" s="10">
        <v>65733</v>
      </c>
      <c r="G132" s="74">
        <v>1949</v>
      </c>
      <c r="I132"/>
      <c r="K132"/>
    </row>
    <row r="133" spans="1:11" ht="15" x14ac:dyDescent="0.25">
      <c r="A133" s="8">
        <v>44986</v>
      </c>
      <c r="B133" s="94">
        <v>1285</v>
      </c>
      <c r="C133" s="10">
        <v>1278</v>
      </c>
      <c r="D133" s="10">
        <v>7</v>
      </c>
      <c r="E133" s="46">
        <v>66978</v>
      </c>
      <c r="F133" s="10">
        <v>65040</v>
      </c>
      <c r="G133" s="74">
        <v>1938</v>
      </c>
      <c r="I133"/>
      <c r="K133"/>
    </row>
    <row r="134" spans="1:11" ht="15" x14ac:dyDescent="0.25">
      <c r="A134" s="8">
        <v>45017</v>
      </c>
      <c r="B134" s="94">
        <v>904</v>
      </c>
      <c r="C134" s="10">
        <v>899</v>
      </c>
      <c r="D134" s="10">
        <v>5</v>
      </c>
      <c r="E134" s="46">
        <v>66075</v>
      </c>
      <c r="F134" s="10">
        <v>64155</v>
      </c>
      <c r="G134" s="74">
        <v>1920</v>
      </c>
      <c r="I134"/>
      <c r="K134"/>
    </row>
    <row r="135" spans="1:11" ht="15" x14ac:dyDescent="0.25">
      <c r="A135" s="8">
        <v>45047</v>
      </c>
      <c r="B135" s="94">
        <v>753</v>
      </c>
      <c r="C135" s="10">
        <v>749</v>
      </c>
      <c r="D135" s="10">
        <v>4</v>
      </c>
      <c r="E135" s="46">
        <v>65190</v>
      </c>
      <c r="F135" s="10">
        <v>63279</v>
      </c>
      <c r="G135" s="74">
        <v>1911</v>
      </c>
      <c r="I135"/>
      <c r="K135"/>
    </row>
    <row r="136" spans="1:11" ht="15" x14ac:dyDescent="0.25">
      <c r="A136" s="8">
        <v>45078</v>
      </c>
      <c r="B136" s="94">
        <v>1146</v>
      </c>
      <c r="C136" s="10">
        <v>1137</v>
      </c>
      <c r="D136" s="10">
        <v>9</v>
      </c>
      <c r="E136" s="46">
        <v>63876</v>
      </c>
      <c r="F136" s="10">
        <v>61983</v>
      </c>
      <c r="G136" s="74">
        <v>1893</v>
      </c>
      <c r="I136"/>
      <c r="K136"/>
    </row>
    <row r="137" spans="1:11" ht="15" x14ac:dyDescent="0.25">
      <c r="A137" s="8">
        <v>45108</v>
      </c>
      <c r="B137" s="94">
        <v>4284</v>
      </c>
      <c r="C137" s="10">
        <v>4236</v>
      </c>
      <c r="D137" s="10">
        <v>48</v>
      </c>
      <c r="E137" s="46">
        <v>60080</v>
      </c>
      <c r="F137" s="10">
        <v>58319</v>
      </c>
      <c r="G137" s="74">
        <v>1761</v>
      </c>
      <c r="I137"/>
      <c r="K137"/>
    </row>
    <row r="138" spans="1:11" ht="15" x14ac:dyDescent="0.25">
      <c r="A138" s="8">
        <v>45139</v>
      </c>
      <c r="B138" s="94">
        <v>7441</v>
      </c>
      <c r="C138" s="10">
        <v>7308</v>
      </c>
      <c r="D138" s="10">
        <v>133</v>
      </c>
      <c r="E138" s="46">
        <v>56625</v>
      </c>
      <c r="F138" s="10">
        <v>54933</v>
      </c>
      <c r="G138" s="74">
        <v>1692</v>
      </c>
      <c r="I138"/>
      <c r="K138"/>
    </row>
    <row r="139" spans="1:11" ht="15" x14ac:dyDescent="0.25">
      <c r="A139" s="8">
        <v>45170</v>
      </c>
      <c r="B139" s="94">
        <v>28825</v>
      </c>
      <c r="C139" s="10">
        <v>27875</v>
      </c>
      <c r="D139" s="10">
        <v>950</v>
      </c>
      <c r="E139" s="46">
        <v>66641</v>
      </c>
      <c r="F139" s="10">
        <v>64641</v>
      </c>
      <c r="G139" s="74">
        <v>2000</v>
      </c>
      <c r="I139"/>
      <c r="K139"/>
    </row>
    <row r="140" spans="1:11" ht="15" x14ac:dyDescent="0.25">
      <c r="A140" s="8">
        <v>45200</v>
      </c>
      <c r="B140" s="94">
        <v>8410</v>
      </c>
      <c r="C140" s="10">
        <v>8029</v>
      </c>
      <c r="D140" s="10">
        <v>381</v>
      </c>
      <c r="E140" s="46">
        <v>70016</v>
      </c>
      <c r="F140" s="10">
        <v>67782</v>
      </c>
      <c r="G140" s="74">
        <v>2234</v>
      </c>
      <c r="I140"/>
      <c r="K140"/>
    </row>
    <row r="141" spans="1:11" ht="15" x14ac:dyDescent="0.25">
      <c r="A141" s="8">
        <v>45231</v>
      </c>
      <c r="B141" s="94">
        <v>4160</v>
      </c>
      <c r="C141" s="10">
        <v>4043</v>
      </c>
      <c r="D141" s="10">
        <v>117</v>
      </c>
      <c r="E141" s="46">
        <v>71113</v>
      </c>
      <c r="F141" s="10">
        <v>68812</v>
      </c>
      <c r="G141" s="74">
        <v>2301</v>
      </c>
      <c r="I141"/>
      <c r="K141"/>
    </row>
    <row r="142" spans="1:11" ht="15" x14ac:dyDescent="0.25">
      <c r="A142" s="49">
        <v>45261</v>
      </c>
      <c r="B142" s="95">
        <v>2661</v>
      </c>
      <c r="C142" s="50">
        <v>2591</v>
      </c>
      <c r="D142" s="50">
        <v>70</v>
      </c>
      <c r="E142" s="93">
        <v>71261</v>
      </c>
      <c r="F142" s="50">
        <v>68930</v>
      </c>
      <c r="G142" s="75">
        <v>2331</v>
      </c>
      <c r="I142"/>
      <c r="K142"/>
    </row>
    <row r="143" spans="1:11" ht="15" x14ac:dyDescent="0.25">
      <c r="A143" s="8">
        <v>45292</v>
      </c>
      <c r="B143" s="94">
        <v>2184</v>
      </c>
      <c r="C143" s="10">
        <v>2140</v>
      </c>
      <c r="D143" s="10">
        <v>44</v>
      </c>
      <c r="E143" s="46">
        <v>71171</v>
      </c>
      <c r="F143" s="10">
        <v>68837</v>
      </c>
      <c r="G143" s="74">
        <v>2334</v>
      </c>
      <c r="I143"/>
      <c r="K143"/>
    </row>
    <row r="144" spans="1:11" ht="15" x14ac:dyDescent="0.25">
      <c r="A144" s="8">
        <v>45323</v>
      </c>
      <c r="B144" s="94">
        <v>1705</v>
      </c>
      <c r="C144" s="10">
        <v>1695</v>
      </c>
      <c r="D144" s="10">
        <v>10</v>
      </c>
      <c r="E144" s="46">
        <v>70740</v>
      </c>
      <c r="F144" s="10">
        <v>68424</v>
      </c>
      <c r="G144" s="74">
        <v>2316</v>
      </c>
      <c r="I144"/>
      <c r="K144"/>
    </row>
    <row r="145" spans="1:11" ht="15" x14ac:dyDescent="0.25">
      <c r="A145" s="8">
        <v>45352</v>
      </c>
      <c r="B145" s="94">
        <v>1275</v>
      </c>
      <c r="C145" s="10">
        <v>1267</v>
      </c>
      <c r="D145" s="10">
        <v>8</v>
      </c>
      <c r="E145" s="46">
        <v>69888</v>
      </c>
      <c r="F145" s="10">
        <v>67597</v>
      </c>
      <c r="G145" s="74">
        <v>2291</v>
      </c>
      <c r="I145"/>
      <c r="K145"/>
    </row>
    <row r="146" spans="1:11" ht="15" x14ac:dyDescent="0.25">
      <c r="A146" s="8">
        <v>45383</v>
      </c>
      <c r="B146" s="94">
        <v>1168</v>
      </c>
      <c r="C146" s="10">
        <v>1164</v>
      </c>
      <c r="D146" s="10">
        <v>4</v>
      </c>
      <c r="E146" s="46">
        <v>69282</v>
      </c>
      <c r="F146" s="10">
        <v>67008</v>
      </c>
      <c r="G146" s="74">
        <v>2274</v>
      </c>
      <c r="I146"/>
      <c r="K146"/>
    </row>
    <row r="147" spans="1:11" ht="15" x14ac:dyDescent="0.25">
      <c r="A147" s="8">
        <v>45413</v>
      </c>
      <c r="B147" s="94">
        <v>747</v>
      </c>
      <c r="C147" s="10">
        <v>743</v>
      </c>
      <c r="D147" s="10">
        <v>4</v>
      </c>
      <c r="E147" s="46">
        <v>68317</v>
      </c>
      <c r="F147" s="10">
        <v>66065</v>
      </c>
      <c r="G147" s="74">
        <v>2252</v>
      </c>
      <c r="I147"/>
      <c r="K147"/>
    </row>
    <row r="148" spans="1:11" ht="15" x14ac:dyDescent="0.25">
      <c r="K148"/>
    </row>
    <row r="149" spans="1:11" ht="15" x14ac:dyDescent="0.25">
      <c r="K149"/>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2"/>
  <sheetViews>
    <sheetView zoomScaleNormal="100" workbookViewId="0">
      <pane ySplit="10" topLeftCell="A11" activePane="bottomLeft" state="frozen"/>
      <selection activeCell="H24" sqref="H24"/>
      <selection pane="bottomLeft" activeCell="H24" sqref="H2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6" t="s">
        <v>91</v>
      </c>
      <c r="C6" s="126"/>
      <c r="D6" s="126"/>
      <c r="E6" s="126"/>
      <c r="F6" s="126"/>
      <c r="G6" s="126"/>
      <c r="H6" s="126"/>
      <c r="I6" s="126"/>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7" t="s">
        <v>47</v>
      </c>
      <c r="C9" s="128"/>
      <c r="D9" s="128"/>
      <c r="E9" s="127" t="s">
        <v>46</v>
      </c>
      <c r="F9" s="128"/>
      <c r="G9" s="129"/>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779</v>
      </c>
      <c r="F12" s="10">
        <v>718</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10" x14ac:dyDescent="0.2">
      <c r="A17" s="98">
        <v>41456</v>
      </c>
      <c r="B17" s="94">
        <v>22</v>
      </c>
      <c r="C17" s="10">
        <v>22</v>
      </c>
      <c r="D17" s="10">
        <v>0</v>
      </c>
      <c r="E17" s="46">
        <v>720</v>
      </c>
      <c r="F17" s="10">
        <v>666</v>
      </c>
      <c r="G17" s="74">
        <v>54</v>
      </c>
      <c r="H17" s="80"/>
      <c r="I17" s="80"/>
    </row>
    <row r="18" spans="1:10" x14ac:dyDescent="0.2">
      <c r="A18" s="98">
        <v>41487</v>
      </c>
      <c r="B18" s="94">
        <v>23</v>
      </c>
      <c r="C18" s="10">
        <v>23</v>
      </c>
      <c r="D18" s="10">
        <v>0</v>
      </c>
      <c r="E18" s="46">
        <v>678</v>
      </c>
      <c r="F18" s="10">
        <v>625</v>
      </c>
      <c r="G18" s="74">
        <v>53</v>
      </c>
      <c r="H18" s="80"/>
      <c r="I18" s="80"/>
    </row>
    <row r="19" spans="1:10" ht="15" x14ac:dyDescent="0.25">
      <c r="A19" s="98">
        <v>41518</v>
      </c>
      <c r="B19" s="94">
        <v>136</v>
      </c>
      <c r="C19" s="10">
        <v>136</v>
      </c>
      <c r="D19" s="10">
        <v>0</v>
      </c>
      <c r="E19" s="46">
        <v>545</v>
      </c>
      <c r="F19" s="10">
        <v>511</v>
      </c>
      <c r="G19" s="74">
        <v>34</v>
      </c>
      <c r="H19" s="80"/>
      <c r="I19" s="80"/>
      <c r="J19"/>
    </row>
    <row r="20" spans="1:10" ht="15" x14ac:dyDescent="0.25">
      <c r="A20" s="98">
        <v>41548</v>
      </c>
      <c r="B20" s="94">
        <v>28</v>
      </c>
      <c r="C20" s="10">
        <v>28</v>
      </c>
      <c r="D20" s="10">
        <v>0</v>
      </c>
      <c r="E20" s="46">
        <v>537</v>
      </c>
      <c r="F20" s="10">
        <v>505</v>
      </c>
      <c r="G20" s="74">
        <v>32</v>
      </c>
      <c r="H20" s="80"/>
      <c r="I20" s="80"/>
      <c r="J20"/>
    </row>
    <row r="21" spans="1:10" ht="15" x14ac:dyDescent="0.25">
      <c r="A21" s="98">
        <v>41579</v>
      </c>
      <c r="B21" s="94">
        <v>22</v>
      </c>
      <c r="C21" s="10">
        <v>22</v>
      </c>
      <c r="D21" s="10">
        <v>0</v>
      </c>
      <c r="E21" s="46">
        <v>535</v>
      </c>
      <c r="F21" s="10">
        <v>503</v>
      </c>
      <c r="G21" s="74">
        <v>32</v>
      </c>
      <c r="H21" s="80"/>
      <c r="I21" s="80"/>
      <c r="J21"/>
    </row>
    <row r="22" spans="1:10" ht="15" x14ac:dyDescent="0.25">
      <c r="A22" s="99">
        <v>41609</v>
      </c>
      <c r="B22" s="95">
        <v>21</v>
      </c>
      <c r="C22" s="50">
        <v>21</v>
      </c>
      <c r="D22" s="50">
        <v>0</v>
      </c>
      <c r="E22" s="93">
        <v>547</v>
      </c>
      <c r="F22" s="50">
        <v>519</v>
      </c>
      <c r="G22" s="75">
        <v>28</v>
      </c>
      <c r="H22" s="80"/>
      <c r="I22" s="80"/>
      <c r="J22"/>
    </row>
    <row r="23" spans="1:10" ht="15" x14ac:dyDescent="0.25">
      <c r="A23" s="98">
        <v>41640</v>
      </c>
      <c r="B23" s="94">
        <v>3</v>
      </c>
      <c r="C23" s="10">
        <v>3</v>
      </c>
      <c r="D23" s="10">
        <v>0</v>
      </c>
      <c r="E23" s="46">
        <v>546</v>
      </c>
      <c r="F23" s="10">
        <v>519</v>
      </c>
      <c r="G23" s="74">
        <v>27</v>
      </c>
      <c r="H23" s="80"/>
      <c r="I23" s="80"/>
      <c r="J23"/>
    </row>
    <row r="24" spans="1:10" ht="15" x14ac:dyDescent="0.25">
      <c r="A24" s="98">
        <v>41671</v>
      </c>
      <c r="B24" s="94">
        <v>3</v>
      </c>
      <c r="C24" s="10">
        <v>3</v>
      </c>
      <c r="D24" s="10">
        <v>0</v>
      </c>
      <c r="E24" s="46">
        <v>541</v>
      </c>
      <c r="F24" s="10">
        <v>514</v>
      </c>
      <c r="G24" s="74">
        <v>27</v>
      </c>
      <c r="H24" s="80"/>
      <c r="I24" s="80"/>
      <c r="J24"/>
    </row>
    <row r="25" spans="1:10" ht="15" x14ac:dyDescent="0.25">
      <c r="A25" s="98">
        <v>41699</v>
      </c>
      <c r="B25" s="94">
        <v>3</v>
      </c>
      <c r="C25" s="10">
        <v>3</v>
      </c>
      <c r="D25" s="10">
        <v>0</v>
      </c>
      <c r="E25" s="46">
        <v>535</v>
      </c>
      <c r="F25" s="10">
        <v>508</v>
      </c>
      <c r="G25" s="74">
        <v>27</v>
      </c>
      <c r="H25" s="80"/>
      <c r="I25" s="80"/>
      <c r="J25"/>
    </row>
    <row r="26" spans="1:10" ht="15" x14ac:dyDescent="0.25">
      <c r="A26" s="98">
        <v>41730</v>
      </c>
      <c r="B26" s="94">
        <v>3</v>
      </c>
      <c r="C26" s="10">
        <v>3</v>
      </c>
      <c r="D26" s="10">
        <v>0</v>
      </c>
      <c r="E26" s="46">
        <v>532</v>
      </c>
      <c r="F26" s="10">
        <v>505</v>
      </c>
      <c r="G26" s="74">
        <v>27</v>
      </c>
      <c r="H26" s="80"/>
      <c r="I26" s="80"/>
      <c r="J26"/>
    </row>
    <row r="27" spans="1:10" ht="15" x14ac:dyDescent="0.25">
      <c r="A27" s="98">
        <v>41760</v>
      </c>
      <c r="B27" s="94">
        <v>1</v>
      </c>
      <c r="C27" s="10">
        <v>1</v>
      </c>
      <c r="D27" s="10">
        <v>0</v>
      </c>
      <c r="E27" s="46">
        <v>529</v>
      </c>
      <c r="F27" s="10">
        <v>502</v>
      </c>
      <c r="G27" s="74">
        <v>27</v>
      </c>
      <c r="H27" s="80"/>
      <c r="I27" s="80"/>
      <c r="J27"/>
    </row>
    <row r="28" spans="1:10" ht="15" x14ac:dyDescent="0.25">
      <c r="A28" s="98">
        <v>41791</v>
      </c>
      <c r="B28" s="94">
        <v>14</v>
      </c>
      <c r="C28" s="10">
        <v>14</v>
      </c>
      <c r="D28" s="10">
        <v>0</v>
      </c>
      <c r="E28" s="46">
        <v>533</v>
      </c>
      <c r="F28" s="10">
        <v>506</v>
      </c>
      <c r="G28" s="74">
        <v>27</v>
      </c>
      <c r="H28" s="80"/>
      <c r="I28" s="80"/>
      <c r="J28"/>
    </row>
    <row r="29" spans="1:10" ht="15" x14ac:dyDescent="0.25">
      <c r="A29" s="98">
        <v>41821</v>
      </c>
      <c r="B29" s="94">
        <v>50</v>
      </c>
      <c r="C29" s="10">
        <v>50</v>
      </c>
      <c r="D29" s="10">
        <v>0</v>
      </c>
      <c r="E29" s="46">
        <v>500</v>
      </c>
      <c r="F29" s="10">
        <v>476</v>
      </c>
      <c r="G29" s="74">
        <v>24</v>
      </c>
      <c r="H29" s="80"/>
      <c r="I29" s="80"/>
      <c r="J29"/>
    </row>
    <row r="30" spans="1:10" ht="15" x14ac:dyDescent="0.25">
      <c r="A30" s="98">
        <v>41852</v>
      </c>
      <c r="B30" s="94">
        <v>45</v>
      </c>
      <c r="C30" s="10">
        <v>45</v>
      </c>
      <c r="D30" s="10">
        <v>0</v>
      </c>
      <c r="E30" s="46">
        <v>486</v>
      </c>
      <c r="F30" s="10">
        <v>464</v>
      </c>
      <c r="G30" s="74">
        <v>22</v>
      </c>
      <c r="H30" s="80"/>
      <c r="I30" s="80"/>
      <c r="J30"/>
    </row>
    <row r="31" spans="1:10" ht="15" x14ac:dyDescent="0.25">
      <c r="A31" s="98">
        <v>41883</v>
      </c>
      <c r="B31" s="94">
        <v>171</v>
      </c>
      <c r="C31" s="10">
        <v>171</v>
      </c>
      <c r="D31" s="10">
        <v>0</v>
      </c>
      <c r="E31" s="46">
        <v>438</v>
      </c>
      <c r="F31" s="10">
        <v>432</v>
      </c>
      <c r="G31" s="74">
        <v>6</v>
      </c>
      <c r="H31" s="80"/>
      <c r="I31" s="80"/>
      <c r="J31"/>
    </row>
    <row r="32" spans="1:10" ht="15" x14ac:dyDescent="0.25">
      <c r="A32" s="98">
        <v>41913</v>
      </c>
      <c r="B32" s="94">
        <v>46</v>
      </c>
      <c r="C32" s="10">
        <v>46</v>
      </c>
      <c r="D32" s="10">
        <v>0</v>
      </c>
      <c r="E32" s="46">
        <v>455</v>
      </c>
      <c r="F32" s="10">
        <v>451</v>
      </c>
      <c r="G32" s="74">
        <v>4</v>
      </c>
      <c r="H32" s="80"/>
      <c r="I32" s="80"/>
      <c r="J32"/>
    </row>
    <row r="33" spans="1:10" ht="15" x14ac:dyDescent="0.25">
      <c r="A33" s="98">
        <v>41944</v>
      </c>
      <c r="B33" s="94">
        <v>25</v>
      </c>
      <c r="C33" s="10">
        <v>25</v>
      </c>
      <c r="D33" s="10">
        <v>0</v>
      </c>
      <c r="E33" s="46">
        <v>460</v>
      </c>
      <c r="F33" s="10">
        <v>457</v>
      </c>
      <c r="G33" s="74">
        <v>3</v>
      </c>
      <c r="H33" s="80"/>
      <c r="I33" s="80"/>
      <c r="J33"/>
    </row>
    <row r="34" spans="1:10" ht="15" x14ac:dyDescent="0.25">
      <c r="A34" s="99">
        <v>41974</v>
      </c>
      <c r="B34" s="95">
        <v>12</v>
      </c>
      <c r="C34" s="50">
        <v>12</v>
      </c>
      <c r="D34" s="50">
        <v>0</v>
      </c>
      <c r="E34" s="93">
        <v>461</v>
      </c>
      <c r="F34" s="50">
        <v>460</v>
      </c>
      <c r="G34" s="75">
        <v>1</v>
      </c>
      <c r="H34" s="80"/>
      <c r="I34" s="80"/>
      <c r="J34"/>
    </row>
    <row r="35" spans="1:10" ht="15" x14ac:dyDescent="0.25">
      <c r="A35" s="98">
        <v>42005</v>
      </c>
      <c r="B35" s="94">
        <v>3</v>
      </c>
      <c r="C35" s="10">
        <v>3</v>
      </c>
      <c r="D35" s="10">
        <v>0</v>
      </c>
      <c r="E35" s="46">
        <v>445</v>
      </c>
      <c r="F35" s="10">
        <v>444</v>
      </c>
      <c r="G35" s="74">
        <v>1</v>
      </c>
      <c r="H35" s="80"/>
      <c r="I35" s="80"/>
      <c r="J35"/>
    </row>
    <row r="36" spans="1:10" ht="15" x14ac:dyDescent="0.25">
      <c r="A36" s="98">
        <v>42036</v>
      </c>
      <c r="B36" s="94">
        <v>10</v>
      </c>
      <c r="C36" s="10">
        <v>10</v>
      </c>
      <c r="D36" s="10">
        <v>0</v>
      </c>
      <c r="E36" s="46">
        <v>440</v>
      </c>
      <c r="F36" s="10">
        <v>439</v>
      </c>
      <c r="G36" s="74">
        <v>1</v>
      </c>
      <c r="H36" s="80"/>
      <c r="I36" s="80"/>
      <c r="J36"/>
    </row>
    <row r="37" spans="1:10" ht="15" x14ac:dyDescent="0.25">
      <c r="A37" s="98">
        <v>42064</v>
      </c>
      <c r="B37" s="94">
        <v>1</v>
      </c>
      <c r="C37" s="10">
        <v>1</v>
      </c>
      <c r="D37" s="10">
        <v>0</v>
      </c>
      <c r="E37" s="46">
        <v>430</v>
      </c>
      <c r="F37" s="10">
        <v>429</v>
      </c>
      <c r="G37" s="74">
        <v>1</v>
      </c>
      <c r="H37" s="80"/>
      <c r="I37" s="80"/>
      <c r="J37"/>
    </row>
    <row r="38" spans="1:10" ht="15" x14ac:dyDescent="0.25">
      <c r="A38" s="98">
        <v>42095</v>
      </c>
      <c r="B38" s="94">
        <v>6</v>
      </c>
      <c r="C38" s="10">
        <v>6</v>
      </c>
      <c r="D38" s="10">
        <v>0</v>
      </c>
      <c r="E38" s="46">
        <v>422</v>
      </c>
      <c r="F38" s="10">
        <v>421</v>
      </c>
      <c r="G38" s="74">
        <v>1</v>
      </c>
      <c r="H38" s="80"/>
      <c r="I38" s="80"/>
      <c r="J38"/>
    </row>
    <row r="39" spans="1:10" ht="15" x14ac:dyDescent="0.25">
      <c r="A39" s="98">
        <v>42125</v>
      </c>
      <c r="B39" s="94">
        <v>3</v>
      </c>
      <c r="C39" s="10">
        <v>3</v>
      </c>
      <c r="D39" s="10">
        <v>0</v>
      </c>
      <c r="E39" s="46">
        <v>423</v>
      </c>
      <c r="F39" s="10">
        <v>422</v>
      </c>
      <c r="G39" s="74">
        <v>1</v>
      </c>
      <c r="H39" s="80"/>
      <c r="I39" s="80"/>
      <c r="J39"/>
    </row>
    <row r="40" spans="1:10" ht="15" x14ac:dyDescent="0.25">
      <c r="A40" s="98">
        <v>42156</v>
      </c>
      <c r="B40" s="94">
        <v>17</v>
      </c>
      <c r="C40" s="10">
        <v>17</v>
      </c>
      <c r="D40" s="10">
        <v>0</v>
      </c>
      <c r="E40" s="46">
        <v>427</v>
      </c>
      <c r="F40" s="10">
        <v>426</v>
      </c>
      <c r="G40" s="74">
        <v>1</v>
      </c>
      <c r="H40" s="80"/>
      <c r="I40" s="80"/>
      <c r="J40"/>
    </row>
    <row r="41" spans="1:10" ht="15" x14ac:dyDescent="0.25">
      <c r="A41" s="98">
        <v>42186</v>
      </c>
      <c r="B41" s="94">
        <v>81</v>
      </c>
      <c r="C41" s="10">
        <v>81</v>
      </c>
      <c r="D41" s="10">
        <v>0</v>
      </c>
      <c r="E41" s="46">
        <v>466</v>
      </c>
      <c r="F41" s="10">
        <v>465</v>
      </c>
      <c r="G41" s="74">
        <v>1</v>
      </c>
      <c r="H41" s="80"/>
      <c r="I41" s="80"/>
      <c r="J41"/>
    </row>
    <row r="42" spans="1:10" ht="15" x14ac:dyDescent="0.25">
      <c r="A42" s="98">
        <v>42217</v>
      </c>
      <c r="B42" s="94">
        <v>85</v>
      </c>
      <c r="C42" s="10">
        <v>85</v>
      </c>
      <c r="D42" s="10">
        <v>0</v>
      </c>
      <c r="E42" s="46">
        <v>512</v>
      </c>
      <c r="F42" s="10">
        <v>511</v>
      </c>
      <c r="G42" s="74">
        <v>1</v>
      </c>
      <c r="H42" s="80"/>
      <c r="I42" s="80"/>
      <c r="J42"/>
    </row>
    <row r="43" spans="1:10" ht="15" x14ac:dyDescent="0.25">
      <c r="A43" s="98">
        <v>42248</v>
      </c>
      <c r="B43" s="94">
        <v>226</v>
      </c>
      <c r="C43" s="10">
        <v>226</v>
      </c>
      <c r="D43" s="10">
        <v>0</v>
      </c>
      <c r="E43" s="46">
        <v>632</v>
      </c>
      <c r="F43" s="10">
        <v>632</v>
      </c>
      <c r="G43" s="74">
        <v>0</v>
      </c>
      <c r="H43" s="80"/>
      <c r="I43" s="80"/>
      <c r="J43"/>
    </row>
    <row r="44" spans="1:10" ht="15" x14ac:dyDescent="0.25">
      <c r="A44" s="98">
        <v>42278</v>
      </c>
      <c r="B44" s="94">
        <v>56</v>
      </c>
      <c r="C44" s="10">
        <v>56</v>
      </c>
      <c r="D44" s="10">
        <v>0</v>
      </c>
      <c r="E44" s="46">
        <v>663</v>
      </c>
      <c r="F44" s="10">
        <v>663</v>
      </c>
      <c r="G44" s="74">
        <v>0</v>
      </c>
      <c r="H44" s="80"/>
      <c r="I44" s="80"/>
      <c r="J44"/>
    </row>
    <row r="45" spans="1:10" ht="15" x14ac:dyDescent="0.25">
      <c r="A45" s="98">
        <v>42309</v>
      </c>
      <c r="B45" s="94">
        <v>54</v>
      </c>
      <c r="C45" s="10">
        <v>54</v>
      </c>
      <c r="D45" s="10">
        <v>0</v>
      </c>
      <c r="E45" s="46">
        <v>695</v>
      </c>
      <c r="F45" s="10">
        <v>695</v>
      </c>
      <c r="G45" s="74">
        <v>0</v>
      </c>
      <c r="H45" s="80"/>
      <c r="I45" s="80"/>
      <c r="J45"/>
    </row>
    <row r="46" spans="1:10" ht="15" x14ac:dyDescent="0.25">
      <c r="A46" s="99">
        <v>42339</v>
      </c>
      <c r="B46" s="95">
        <v>30</v>
      </c>
      <c r="C46" s="50">
        <v>30</v>
      </c>
      <c r="D46" s="50">
        <v>0</v>
      </c>
      <c r="E46" s="93">
        <v>711</v>
      </c>
      <c r="F46" s="50">
        <v>711</v>
      </c>
      <c r="G46" s="75">
        <v>0</v>
      </c>
      <c r="H46" s="80"/>
      <c r="I46" s="80"/>
      <c r="J46"/>
    </row>
    <row r="47" spans="1:10" ht="15" x14ac:dyDescent="0.25">
      <c r="A47" s="98">
        <v>42370</v>
      </c>
      <c r="B47" s="94">
        <v>0</v>
      </c>
      <c r="C47" s="10">
        <v>0</v>
      </c>
      <c r="D47" s="10">
        <v>0</v>
      </c>
      <c r="E47" s="46">
        <v>705</v>
      </c>
      <c r="F47" s="10">
        <v>705</v>
      </c>
      <c r="G47" s="74">
        <v>0</v>
      </c>
      <c r="H47" s="80"/>
      <c r="I47" s="80"/>
      <c r="J47"/>
    </row>
    <row r="48" spans="1:10" ht="15" x14ac:dyDescent="0.25">
      <c r="A48" s="98">
        <v>42401</v>
      </c>
      <c r="B48" s="94">
        <v>2</v>
      </c>
      <c r="C48" s="10">
        <v>2</v>
      </c>
      <c r="D48" s="10">
        <v>0</v>
      </c>
      <c r="E48" s="46">
        <v>696</v>
      </c>
      <c r="F48" s="10">
        <v>696</v>
      </c>
      <c r="G48" s="74">
        <v>0</v>
      </c>
      <c r="H48" s="80"/>
      <c r="I48" s="80"/>
      <c r="J48"/>
    </row>
    <row r="49" spans="1:10" ht="15" x14ac:dyDescent="0.25">
      <c r="A49" s="98">
        <v>42430</v>
      </c>
      <c r="B49" s="94">
        <v>2</v>
      </c>
      <c r="C49" s="10">
        <v>2</v>
      </c>
      <c r="D49" s="10">
        <v>0</v>
      </c>
      <c r="E49" s="46">
        <v>685</v>
      </c>
      <c r="F49" s="10">
        <v>685</v>
      </c>
      <c r="G49" s="74">
        <v>0</v>
      </c>
      <c r="H49" s="80"/>
      <c r="I49" s="80"/>
      <c r="J49"/>
    </row>
    <row r="50" spans="1:10" ht="15" x14ac:dyDescent="0.25">
      <c r="A50" s="98">
        <v>42461</v>
      </c>
      <c r="B50" s="94">
        <v>2</v>
      </c>
      <c r="C50" s="10">
        <v>2</v>
      </c>
      <c r="D50" s="10">
        <v>0</v>
      </c>
      <c r="E50" s="46">
        <v>677</v>
      </c>
      <c r="F50" s="10">
        <v>677</v>
      </c>
      <c r="G50" s="74">
        <v>0</v>
      </c>
      <c r="H50" s="80"/>
      <c r="I50" s="80"/>
      <c r="J50"/>
    </row>
    <row r="51" spans="1:10" ht="15" x14ac:dyDescent="0.25">
      <c r="A51" s="98">
        <v>42491</v>
      </c>
      <c r="B51" s="94">
        <v>2</v>
      </c>
      <c r="C51" s="10">
        <v>2</v>
      </c>
      <c r="D51" s="10">
        <v>0</v>
      </c>
      <c r="E51" s="46">
        <v>668</v>
      </c>
      <c r="F51" s="10">
        <v>668</v>
      </c>
      <c r="G51" s="74">
        <v>0</v>
      </c>
      <c r="H51" s="80"/>
      <c r="I51" s="80"/>
      <c r="J51"/>
    </row>
    <row r="52" spans="1:10" ht="15" x14ac:dyDescent="0.25">
      <c r="A52" s="98">
        <v>42522</v>
      </c>
      <c r="B52" s="94">
        <v>16</v>
      </c>
      <c r="C52" s="10">
        <v>16</v>
      </c>
      <c r="D52" s="10">
        <v>0</v>
      </c>
      <c r="E52" s="46">
        <v>661</v>
      </c>
      <c r="F52" s="10">
        <v>661</v>
      </c>
      <c r="G52" s="74">
        <v>0</v>
      </c>
      <c r="H52" s="80"/>
      <c r="I52" s="80"/>
      <c r="J52"/>
    </row>
    <row r="53" spans="1:10" ht="15" x14ac:dyDescent="0.25">
      <c r="A53" s="98">
        <v>42552</v>
      </c>
      <c r="B53" s="94">
        <v>88</v>
      </c>
      <c r="C53" s="10">
        <v>88</v>
      </c>
      <c r="D53" s="10">
        <v>0</v>
      </c>
      <c r="E53" s="46">
        <v>692</v>
      </c>
      <c r="F53" s="10">
        <v>692</v>
      </c>
      <c r="G53" s="74">
        <v>0</v>
      </c>
      <c r="H53" s="80"/>
      <c r="I53" s="80"/>
      <c r="J53"/>
    </row>
    <row r="54" spans="1:10" ht="15" x14ac:dyDescent="0.25">
      <c r="A54" s="98">
        <v>42583</v>
      </c>
      <c r="B54" s="94">
        <v>83</v>
      </c>
      <c r="C54" s="10">
        <v>83</v>
      </c>
      <c r="D54" s="10">
        <v>0</v>
      </c>
      <c r="E54" s="46">
        <v>717</v>
      </c>
      <c r="F54" s="10">
        <v>717</v>
      </c>
      <c r="G54" s="74">
        <v>0</v>
      </c>
      <c r="H54" s="80"/>
      <c r="I54" s="80"/>
      <c r="J54"/>
    </row>
    <row r="55" spans="1:10" ht="15" x14ac:dyDescent="0.25">
      <c r="A55" s="98">
        <v>42614</v>
      </c>
      <c r="B55" s="94">
        <v>317</v>
      </c>
      <c r="C55" s="10">
        <v>317</v>
      </c>
      <c r="D55" s="10">
        <v>0</v>
      </c>
      <c r="E55" s="46">
        <v>884</v>
      </c>
      <c r="F55" s="10">
        <v>884</v>
      </c>
      <c r="G55" s="74">
        <v>0</v>
      </c>
      <c r="H55" s="80"/>
      <c r="I55" s="80"/>
      <c r="J55"/>
    </row>
    <row r="56" spans="1:10" ht="15" x14ac:dyDescent="0.25">
      <c r="A56" s="98">
        <v>42644</v>
      </c>
      <c r="B56" s="94">
        <v>82</v>
      </c>
      <c r="C56" s="10">
        <v>82</v>
      </c>
      <c r="D56" s="10">
        <v>0</v>
      </c>
      <c r="E56" s="46">
        <v>921</v>
      </c>
      <c r="F56" s="10">
        <v>921</v>
      </c>
      <c r="G56" s="74">
        <v>0</v>
      </c>
      <c r="H56" s="80"/>
      <c r="I56" s="80"/>
      <c r="J56"/>
    </row>
    <row r="57" spans="1:10" ht="15" x14ac:dyDescent="0.25">
      <c r="A57" s="98">
        <v>42675</v>
      </c>
      <c r="B57" s="94">
        <v>53</v>
      </c>
      <c r="C57" s="10">
        <v>52</v>
      </c>
      <c r="D57" s="10">
        <v>1</v>
      </c>
      <c r="E57" s="46">
        <v>943</v>
      </c>
      <c r="F57" s="10">
        <v>942</v>
      </c>
      <c r="G57" s="74">
        <v>1</v>
      </c>
      <c r="H57" s="80"/>
      <c r="I57" s="80"/>
      <c r="J57"/>
    </row>
    <row r="58" spans="1:10" ht="15" x14ac:dyDescent="0.25">
      <c r="A58" s="99">
        <v>42705</v>
      </c>
      <c r="B58" s="95">
        <v>19</v>
      </c>
      <c r="C58" s="50">
        <v>19</v>
      </c>
      <c r="D58" s="50">
        <v>0</v>
      </c>
      <c r="E58" s="93">
        <v>943</v>
      </c>
      <c r="F58" s="50">
        <v>942</v>
      </c>
      <c r="G58" s="75">
        <v>1</v>
      </c>
      <c r="H58" s="80"/>
      <c r="I58" s="80"/>
      <c r="J58"/>
    </row>
    <row r="59" spans="1:10" ht="15" x14ac:dyDescent="0.25">
      <c r="A59" s="98">
        <v>42736</v>
      </c>
      <c r="B59" s="94">
        <v>4</v>
      </c>
      <c r="C59" s="10">
        <v>4</v>
      </c>
      <c r="D59" s="10">
        <v>0</v>
      </c>
      <c r="E59" s="46">
        <v>926</v>
      </c>
      <c r="F59" s="10">
        <v>925</v>
      </c>
      <c r="G59" s="74">
        <v>1</v>
      </c>
      <c r="H59" s="80"/>
      <c r="I59" s="80"/>
      <c r="J59"/>
    </row>
    <row r="60" spans="1:10" ht="15" x14ac:dyDescent="0.25">
      <c r="A60" s="98">
        <v>42767</v>
      </c>
      <c r="B60" s="94">
        <v>6</v>
      </c>
      <c r="C60" s="10">
        <v>6</v>
      </c>
      <c r="D60" s="10">
        <v>0</v>
      </c>
      <c r="E60" s="46">
        <v>919</v>
      </c>
      <c r="F60" s="10">
        <v>918</v>
      </c>
      <c r="G60" s="74">
        <v>1</v>
      </c>
      <c r="H60" s="80"/>
      <c r="I60" s="80"/>
      <c r="J60"/>
    </row>
    <row r="61" spans="1:10" ht="15" x14ac:dyDescent="0.25">
      <c r="A61" s="98">
        <v>42795</v>
      </c>
      <c r="B61" s="94">
        <v>6</v>
      </c>
      <c r="C61" s="10">
        <v>6</v>
      </c>
      <c r="D61" s="10">
        <v>0</v>
      </c>
      <c r="E61" s="46">
        <v>910</v>
      </c>
      <c r="F61" s="10">
        <v>909</v>
      </c>
      <c r="G61" s="74">
        <v>1</v>
      </c>
      <c r="H61" s="80"/>
      <c r="I61" s="80"/>
      <c r="J61"/>
    </row>
    <row r="62" spans="1:10" ht="15" x14ac:dyDescent="0.25">
      <c r="A62" s="98">
        <v>42826</v>
      </c>
      <c r="B62" s="94">
        <v>3</v>
      </c>
      <c r="C62" s="10">
        <v>3</v>
      </c>
      <c r="D62" s="10">
        <v>0</v>
      </c>
      <c r="E62" s="46">
        <v>894</v>
      </c>
      <c r="F62" s="10">
        <v>893</v>
      </c>
      <c r="G62" s="74">
        <v>1</v>
      </c>
      <c r="H62" s="80"/>
      <c r="I62" s="80"/>
      <c r="J62"/>
    </row>
    <row r="63" spans="1:10" ht="15" x14ac:dyDescent="0.25">
      <c r="A63" s="98">
        <v>42856</v>
      </c>
      <c r="B63" s="94">
        <v>8</v>
      </c>
      <c r="C63" s="10">
        <v>8</v>
      </c>
      <c r="D63" s="10">
        <v>0</v>
      </c>
      <c r="E63" s="46">
        <v>888</v>
      </c>
      <c r="F63" s="10">
        <v>887</v>
      </c>
      <c r="G63" s="74">
        <v>1</v>
      </c>
      <c r="H63" s="80"/>
      <c r="I63" s="80"/>
      <c r="J63"/>
    </row>
    <row r="64" spans="1:10" ht="15" x14ac:dyDescent="0.25">
      <c r="A64" s="98">
        <v>42887</v>
      </c>
      <c r="B64" s="94">
        <v>16</v>
      </c>
      <c r="C64" s="10">
        <v>16</v>
      </c>
      <c r="D64" s="10">
        <v>0</v>
      </c>
      <c r="E64" s="46">
        <v>886</v>
      </c>
      <c r="F64" s="10">
        <v>885</v>
      </c>
      <c r="G64" s="74">
        <v>1</v>
      </c>
      <c r="H64" s="80"/>
      <c r="I64" s="80"/>
      <c r="J64"/>
    </row>
    <row r="65" spans="1:10" ht="15" x14ac:dyDescent="0.25">
      <c r="A65" s="98">
        <v>42917</v>
      </c>
      <c r="B65" s="94">
        <v>104</v>
      </c>
      <c r="C65" s="10">
        <v>103</v>
      </c>
      <c r="D65" s="10">
        <v>1</v>
      </c>
      <c r="E65" s="46">
        <v>858</v>
      </c>
      <c r="F65" s="10">
        <v>856</v>
      </c>
      <c r="G65" s="74">
        <v>2</v>
      </c>
      <c r="H65" s="80"/>
      <c r="I65" s="80"/>
      <c r="J65"/>
    </row>
    <row r="66" spans="1:10" ht="15" x14ac:dyDescent="0.25">
      <c r="A66" s="98">
        <v>42948</v>
      </c>
      <c r="B66" s="94">
        <v>89</v>
      </c>
      <c r="C66" s="10">
        <v>87</v>
      </c>
      <c r="D66" s="10">
        <v>2</v>
      </c>
      <c r="E66" s="46">
        <v>865</v>
      </c>
      <c r="F66" s="10">
        <v>861</v>
      </c>
      <c r="G66" s="74">
        <v>4</v>
      </c>
      <c r="H66" s="80"/>
      <c r="I66" s="80"/>
      <c r="J66"/>
    </row>
    <row r="67" spans="1:10" ht="15" x14ac:dyDescent="0.25">
      <c r="A67" s="98">
        <v>42979</v>
      </c>
      <c r="B67" s="94">
        <v>310</v>
      </c>
      <c r="C67" s="10">
        <v>301</v>
      </c>
      <c r="D67" s="10">
        <v>9</v>
      </c>
      <c r="E67" s="46">
        <v>922</v>
      </c>
      <c r="F67" s="10">
        <v>909</v>
      </c>
      <c r="G67" s="74">
        <v>13</v>
      </c>
      <c r="H67" s="80"/>
      <c r="I67" s="80"/>
      <c r="J67"/>
    </row>
    <row r="68" spans="1:10" ht="15" x14ac:dyDescent="0.25">
      <c r="A68" s="98">
        <v>43009</v>
      </c>
      <c r="B68" s="94">
        <v>109</v>
      </c>
      <c r="C68" s="10">
        <v>105</v>
      </c>
      <c r="D68" s="10">
        <v>4</v>
      </c>
      <c r="E68" s="46">
        <v>965</v>
      </c>
      <c r="F68" s="10">
        <v>948</v>
      </c>
      <c r="G68" s="74">
        <v>17</v>
      </c>
      <c r="H68" s="80"/>
      <c r="I68" s="80"/>
      <c r="J68"/>
    </row>
    <row r="69" spans="1:10" ht="15" x14ac:dyDescent="0.25">
      <c r="A69" s="98">
        <v>43040</v>
      </c>
      <c r="B69" s="94">
        <v>60</v>
      </c>
      <c r="C69" s="10">
        <v>60</v>
      </c>
      <c r="D69" s="10">
        <v>0</v>
      </c>
      <c r="E69" s="46">
        <v>997</v>
      </c>
      <c r="F69" s="10">
        <v>980</v>
      </c>
      <c r="G69" s="74">
        <v>17</v>
      </c>
      <c r="H69" s="80"/>
      <c r="I69" s="80"/>
      <c r="J69"/>
    </row>
    <row r="70" spans="1:10" ht="15" x14ac:dyDescent="0.25">
      <c r="A70" s="99">
        <v>43070</v>
      </c>
      <c r="B70" s="95">
        <v>31</v>
      </c>
      <c r="C70" s="50">
        <v>29</v>
      </c>
      <c r="D70" s="50">
        <v>2</v>
      </c>
      <c r="E70" s="93">
        <v>1006</v>
      </c>
      <c r="F70" s="50">
        <v>987</v>
      </c>
      <c r="G70" s="75">
        <v>19</v>
      </c>
      <c r="H70" s="80"/>
      <c r="I70" s="80"/>
      <c r="J70"/>
    </row>
    <row r="71" spans="1:10" ht="15" x14ac:dyDescent="0.25">
      <c r="A71" s="98">
        <v>43101</v>
      </c>
      <c r="B71" s="94">
        <v>9</v>
      </c>
      <c r="C71" s="10">
        <v>9</v>
      </c>
      <c r="D71" s="10">
        <v>0</v>
      </c>
      <c r="E71" s="46">
        <v>993</v>
      </c>
      <c r="F71" s="10">
        <v>974</v>
      </c>
      <c r="G71" s="74">
        <v>19</v>
      </c>
      <c r="H71" s="80"/>
      <c r="I71" s="80"/>
      <c r="J71"/>
    </row>
    <row r="72" spans="1:10" ht="15" x14ac:dyDescent="0.25">
      <c r="A72" s="98">
        <v>43132</v>
      </c>
      <c r="B72" s="94">
        <v>3</v>
      </c>
      <c r="C72" s="10">
        <v>3</v>
      </c>
      <c r="D72" s="10">
        <v>0</v>
      </c>
      <c r="E72" s="46">
        <v>982</v>
      </c>
      <c r="F72" s="10">
        <v>963</v>
      </c>
      <c r="G72" s="74">
        <v>19</v>
      </c>
      <c r="H72" s="80"/>
      <c r="I72" s="80"/>
      <c r="J72"/>
    </row>
    <row r="73" spans="1:10" ht="15" x14ac:dyDescent="0.25">
      <c r="A73" s="98">
        <v>43160</v>
      </c>
      <c r="B73" s="94">
        <v>14</v>
      </c>
      <c r="C73" s="10">
        <v>14</v>
      </c>
      <c r="D73" s="10">
        <v>0</v>
      </c>
      <c r="E73" s="46">
        <v>970</v>
      </c>
      <c r="F73" s="10">
        <v>951</v>
      </c>
      <c r="G73" s="74">
        <v>19</v>
      </c>
      <c r="H73" s="80"/>
      <c r="I73" s="80"/>
      <c r="J73"/>
    </row>
    <row r="74" spans="1:10" ht="15" x14ac:dyDescent="0.25">
      <c r="A74" s="98">
        <v>43191</v>
      </c>
      <c r="B74" s="94">
        <v>16</v>
      </c>
      <c r="C74" s="10">
        <v>16</v>
      </c>
      <c r="D74" s="10">
        <v>0</v>
      </c>
      <c r="E74" s="46">
        <v>968</v>
      </c>
      <c r="F74" s="10">
        <v>949</v>
      </c>
      <c r="G74" s="74">
        <v>19</v>
      </c>
      <c r="H74" s="80"/>
      <c r="I74" s="80"/>
      <c r="J74"/>
    </row>
    <row r="75" spans="1:10" ht="15" x14ac:dyDescent="0.25">
      <c r="A75" s="98">
        <v>43221</v>
      </c>
      <c r="B75" s="94">
        <v>6</v>
      </c>
      <c r="C75" s="10">
        <v>6</v>
      </c>
      <c r="D75" s="10">
        <v>0</v>
      </c>
      <c r="E75" s="46">
        <v>962</v>
      </c>
      <c r="F75" s="10">
        <v>943</v>
      </c>
      <c r="G75" s="74">
        <v>19</v>
      </c>
      <c r="H75" s="80"/>
      <c r="I75" s="80"/>
      <c r="J75"/>
    </row>
    <row r="76" spans="1:10" ht="15" x14ac:dyDescent="0.25">
      <c r="A76" s="98">
        <v>43252</v>
      </c>
      <c r="B76" s="94">
        <v>22</v>
      </c>
      <c r="C76" s="10">
        <v>22</v>
      </c>
      <c r="D76" s="10">
        <v>0</v>
      </c>
      <c r="E76" s="46">
        <v>946</v>
      </c>
      <c r="F76" s="10">
        <v>928</v>
      </c>
      <c r="G76" s="74">
        <v>18</v>
      </c>
      <c r="H76" s="80"/>
      <c r="I76" s="80"/>
      <c r="J76"/>
    </row>
    <row r="77" spans="1:10" ht="15" x14ac:dyDescent="0.25">
      <c r="A77" s="98">
        <v>43282</v>
      </c>
      <c r="B77" s="94">
        <v>124</v>
      </c>
      <c r="C77" s="10">
        <v>120</v>
      </c>
      <c r="D77" s="10">
        <v>4</v>
      </c>
      <c r="E77" s="46">
        <v>937</v>
      </c>
      <c r="F77" s="10">
        <v>916</v>
      </c>
      <c r="G77" s="74">
        <v>21</v>
      </c>
      <c r="H77" s="80"/>
      <c r="I77" s="80"/>
      <c r="J77"/>
    </row>
    <row r="78" spans="1:10" ht="15" x14ac:dyDescent="0.25">
      <c r="A78" s="98">
        <v>43313</v>
      </c>
      <c r="B78" s="94">
        <v>117</v>
      </c>
      <c r="C78" s="10">
        <v>116</v>
      </c>
      <c r="D78" s="10">
        <v>1</v>
      </c>
      <c r="E78" s="46">
        <v>956</v>
      </c>
      <c r="F78" s="10">
        <v>935</v>
      </c>
      <c r="G78" s="74">
        <v>21</v>
      </c>
      <c r="H78" s="80"/>
      <c r="I78" s="80"/>
      <c r="J78"/>
    </row>
    <row r="79" spans="1:10" ht="15" x14ac:dyDescent="0.25">
      <c r="A79" s="98">
        <v>43344</v>
      </c>
      <c r="B79" s="94">
        <v>353</v>
      </c>
      <c r="C79" s="10">
        <v>343</v>
      </c>
      <c r="D79" s="10">
        <v>10</v>
      </c>
      <c r="E79" s="46">
        <v>1020</v>
      </c>
      <c r="F79" s="10">
        <v>991</v>
      </c>
      <c r="G79" s="74">
        <v>29</v>
      </c>
      <c r="H79" s="80"/>
      <c r="I79" s="80"/>
      <c r="J79"/>
    </row>
    <row r="80" spans="1:10" ht="15" x14ac:dyDescent="0.25">
      <c r="A80" s="98">
        <v>43374</v>
      </c>
      <c r="B80" s="94">
        <v>100</v>
      </c>
      <c r="C80" s="10">
        <v>99</v>
      </c>
      <c r="D80" s="10">
        <v>1</v>
      </c>
      <c r="E80" s="46">
        <v>1053</v>
      </c>
      <c r="F80" s="10">
        <v>1024</v>
      </c>
      <c r="G80" s="74">
        <v>29</v>
      </c>
      <c r="H80" s="80"/>
      <c r="I80" s="80"/>
      <c r="J80"/>
    </row>
    <row r="81" spans="1:10" ht="15" x14ac:dyDescent="0.25">
      <c r="A81" s="98">
        <v>43405</v>
      </c>
      <c r="B81" s="94">
        <v>46</v>
      </c>
      <c r="C81" s="10">
        <v>41</v>
      </c>
      <c r="D81" s="10">
        <v>5</v>
      </c>
      <c r="E81" s="46">
        <v>1065</v>
      </c>
      <c r="F81" s="10">
        <v>1032</v>
      </c>
      <c r="G81" s="74">
        <v>33</v>
      </c>
      <c r="H81" s="80"/>
      <c r="I81" s="80"/>
      <c r="J81"/>
    </row>
    <row r="82" spans="1:10" ht="15" x14ac:dyDescent="0.25">
      <c r="A82" s="99">
        <v>43435</v>
      </c>
      <c r="B82" s="95">
        <v>49</v>
      </c>
      <c r="C82" s="50">
        <v>41</v>
      </c>
      <c r="D82" s="50">
        <v>8</v>
      </c>
      <c r="E82" s="93">
        <v>1086</v>
      </c>
      <c r="F82" s="50">
        <v>1047</v>
      </c>
      <c r="G82" s="75">
        <v>39</v>
      </c>
      <c r="H82" s="80"/>
      <c r="I82" s="80"/>
      <c r="J82"/>
    </row>
    <row r="83" spans="1:10" ht="15" x14ac:dyDescent="0.25">
      <c r="A83" s="98">
        <v>43466</v>
      </c>
      <c r="B83" s="94">
        <v>17</v>
      </c>
      <c r="C83" s="10">
        <v>17</v>
      </c>
      <c r="D83" s="10">
        <v>0</v>
      </c>
      <c r="E83" s="46">
        <v>1073</v>
      </c>
      <c r="F83" s="10">
        <v>1034</v>
      </c>
      <c r="G83" s="74">
        <v>39</v>
      </c>
      <c r="H83" s="80"/>
      <c r="I83" s="80"/>
      <c r="J83"/>
    </row>
    <row r="84" spans="1:10" ht="15" x14ac:dyDescent="0.25">
      <c r="A84" s="98">
        <v>43497</v>
      </c>
      <c r="B84" s="94">
        <v>3</v>
      </c>
      <c r="C84" s="10">
        <v>3</v>
      </c>
      <c r="D84" s="10">
        <v>0</v>
      </c>
      <c r="E84" s="46">
        <v>1060</v>
      </c>
      <c r="F84" s="10">
        <v>1022</v>
      </c>
      <c r="G84" s="74">
        <v>38</v>
      </c>
      <c r="H84" s="80"/>
      <c r="I84" s="80"/>
      <c r="J84"/>
    </row>
    <row r="85" spans="1:10" ht="15" x14ac:dyDescent="0.25">
      <c r="A85" s="98">
        <v>43525</v>
      </c>
      <c r="B85" s="94">
        <v>11</v>
      </c>
      <c r="C85" s="10">
        <v>11</v>
      </c>
      <c r="D85" s="10">
        <v>0</v>
      </c>
      <c r="E85" s="46">
        <v>1046</v>
      </c>
      <c r="F85" s="10">
        <v>1008</v>
      </c>
      <c r="G85" s="74">
        <v>38</v>
      </c>
      <c r="H85" s="80"/>
      <c r="I85" s="80"/>
      <c r="J85"/>
    </row>
    <row r="86" spans="1:10" ht="15" x14ac:dyDescent="0.25">
      <c r="A86" s="98">
        <v>43556</v>
      </c>
      <c r="B86" s="94">
        <v>15</v>
      </c>
      <c r="C86" s="10">
        <v>15</v>
      </c>
      <c r="D86" s="10">
        <v>0</v>
      </c>
      <c r="E86" s="46">
        <v>1039</v>
      </c>
      <c r="F86" s="10">
        <v>1001</v>
      </c>
      <c r="G86" s="74">
        <v>38</v>
      </c>
      <c r="H86" s="80"/>
      <c r="I86" s="80"/>
      <c r="J86"/>
    </row>
    <row r="87" spans="1:10" ht="15" x14ac:dyDescent="0.25">
      <c r="A87" s="98">
        <v>43586</v>
      </c>
      <c r="B87" s="94">
        <v>10</v>
      </c>
      <c r="C87" s="10">
        <v>10</v>
      </c>
      <c r="D87" s="10">
        <v>0</v>
      </c>
      <c r="E87" s="46">
        <v>1018</v>
      </c>
      <c r="F87" s="10">
        <v>980</v>
      </c>
      <c r="G87" s="74">
        <v>38</v>
      </c>
      <c r="H87" s="80"/>
      <c r="I87" s="80"/>
      <c r="J87"/>
    </row>
    <row r="88" spans="1:10" ht="15" x14ac:dyDescent="0.25">
      <c r="A88" s="98">
        <v>43617</v>
      </c>
      <c r="B88" s="94">
        <v>22</v>
      </c>
      <c r="C88" s="10">
        <v>22</v>
      </c>
      <c r="D88" s="10">
        <v>0</v>
      </c>
      <c r="E88" s="46">
        <v>997</v>
      </c>
      <c r="F88" s="10">
        <v>959</v>
      </c>
      <c r="G88" s="74">
        <v>38</v>
      </c>
      <c r="H88" s="80"/>
      <c r="I88" s="80"/>
      <c r="J88"/>
    </row>
    <row r="89" spans="1:10" ht="15" x14ac:dyDescent="0.25">
      <c r="A89" s="98">
        <v>43647</v>
      </c>
      <c r="B89" s="94">
        <v>121</v>
      </c>
      <c r="C89" s="10">
        <v>121</v>
      </c>
      <c r="D89" s="10">
        <v>0</v>
      </c>
      <c r="E89" s="46">
        <v>973</v>
      </c>
      <c r="F89" s="10">
        <v>938</v>
      </c>
      <c r="G89" s="74">
        <v>35</v>
      </c>
      <c r="H89" s="80"/>
      <c r="I89" s="80"/>
      <c r="J89"/>
    </row>
    <row r="90" spans="1:10" ht="15" x14ac:dyDescent="0.25">
      <c r="A90" s="98">
        <v>43678</v>
      </c>
      <c r="B90" s="94">
        <v>84</v>
      </c>
      <c r="C90" s="10">
        <v>82</v>
      </c>
      <c r="D90" s="10">
        <v>2</v>
      </c>
      <c r="E90" s="46">
        <v>944</v>
      </c>
      <c r="F90" s="10">
        <v>910</v>
      </c>
      <c r="G90" s="74">
        <v>34</v>
      </c>
      <c r="H90" s="80"/>
      <c r="I90" s="80"/>
      <c r="J90"/>
    </row>
    <row r="91" spans="1:10" ht="15" x14ac:dyDescent="0.25">
      <c r="A91" s="98">
        <v>43709</v>
      </c>
      <c r="B91" s="94">
        <v>424</v>
      </c>
      <c r="C91" s="10">
        <v>406</v>
      </c>
      <c r="D91" s="10">
        <v>18</v>
      </c>
      <c r="E91" s="46">
        <v>1091</v>
      </c>
      <c r="F91" s="10">
        <v>1053</v>
      </c>
      <c r="G91" s="74">
        <v>38</v>
      </c>
      <c r="H91" s="80"/>
      <c r="I91" s="80"/>
      <c r="J91"/>
    </row>
    <row r="92" spans="1:10" ht="15" x14ac:dyDescent="0.25">
      <c r="A92" s="98">
        <v>43739</v>
      </c>
      <c r="B92" s="94">
        <v>82</v>
      </c>
      <c r="C92" s="10">
        <v>82</v>
      </c>
      <c r="D92" s="10">
        <v>0</v>
      </c>
      <c r="E92" s="46">
        <v>1124</v>
      </c>
      <c r="F92" s="10">
        <v>1086</v>
      </c>
      <c r="G92" s="74">
        <v>38</v>
      </c>
      <c r="H92" s="80"/>
      <c r="I92" s="80"/>
      <c r="J92"/>
    </row>
    <row r="93" spans="1:10" ht="15" x14ac:dyDescent="0.25">
      <c r="A93" s="98">
        <v>43770</v>
      </c>
      <c r="B93" s="94">
        <v>50</v>
      </c>
      <c r="C93" s="10">
        <v>46</v>
      </c>
      <c r="D93" s="10">
        <v>4</v>
      </c>
      <c r="E93" s="46">
        <v>1144</v>
      </c>
      <c r="F93" s="10">
        <v>1102</v>
      </c>
      <c r="G93" s="74">
        <v>42</v>
      </c>
      <c r="H93" s="80"/>
      <c r="I93" s="80"/>
      <c r="J93"/>
    </row>
    <row r="94" spans="1:10" ht="15" x14ac:dyDescent="0.25">
      <c r="A94" s="99">
        <v>43800</v>
      </c>
      <c r="B94" s="95">
        <v>23</v>
      </c>
      <c r="C94" s="50">
        <v>23</v>
      </c>
      <c r="D94" s="50">
        <v>0</v>
      </c>
      <c r="E94" s="93">
        <v>1142</v>
      </c>
      <c r="F94" s="50">
        <v>1101</v>
      </c>
      <c r="G94" s="75">
        <v>41</v>
      </c>
      <c r="H94" s="80"/>
      <c r="I94" s="80"/>
      <c r="J94"/>
    </row>
    <row r="95" spans="1:10" ht="15" x14ac:dyDescent="0.25">
      <c r="A95" s="98">
        <v>43831</v>
      </c>
      <c r="B95" s="94">
        <v>17</v>
      </c>
      <c r="C95" s="10">
        <v>17</v>
      </c>
      <c r="D95" s="10">
        <v>0</v>
      </c>
      <c r="E95" s="46">
        <v>1131</v>
      </c>
      <c r="F95" s="10">
        <v>1090</v>
      </c>
      <c r="G95" s="74">
        <v>41</v>
      </c>
      <c r="H95" s="80"/>
      <c r="I95" s="80"/>
      <c r="J95"/>
    </row>
    <row r="96" spans="1:10" ht="15" x14ac:dyDescent="0.25">
      <c r="A96" s="98">
        <v>43862</v>
      </c>
      <c r="B96" s="94">
        <v>10</v>
      </c>
      <c r="C96" s="10">
        <v>10</v>
      </c>
      <c r="D96" s="10">
        <v>0</v>
      </c>
      <c r="E96" s="46">
        <v>1122</v>
      </c>
      <c r="F96" s="10">
        <v>1081</v>
      </c>
      <c r="G96" s="74">
        <v>41</v>
      </c>
      <c r="H96" s="80"/>
      <c r="I96" s="80"/>
      <c r="J96"/>
    </row>
    <row r="97" spans="1:10" ht="15" x14ac:dyDescent="0.25">
      <c r="A97" s="98">
        <v>43891</v>
      </c>
      <c r="B97" s="94">
        <v>8</v>
      </c>
      <c r="C97" s="10">
        <v>8</v>
      </c>
      <c r="D97" s="10">
        <v>0</v>
      </c>
      <c r="E97" s="46">
        <v>1112</v>
      </c>
      <c r="F97" s="10">
        <v>1072</v>
      </c>
      <c r="G97" s="74">
        <v>40</v>
      </c>
      <c r="H97" s="80"/>
      <c r="I97" s="80"/>
      <c r="J97"/>
    </row>
    <row r="98" spans="1:10" ht="15" x14ac:dyDescent="0.25">
      <c r="A98" s="98">
        <v>43922</v>
      </c>
      <c r="B98" s="94">
        <v>1</v>
      </c>
      <c r="C98" s="10">
        <v>1</v>
      </c>
      <c r="D98" s="10">
        <v>0</v>
      </c>
      <c r="E98" s="46">
        <v>1104</v>
      </c>
      <c r="F98" s="10">
        <v>1064</v>
      </c>
      <c r="G98" s="74">
        <v>40</v>
      </c>
      <c r="H98" s="80"/>
      <c r="I98" s="80"/>
      <c r="J98"/>
    </row>
    <row r="99" spans="1:10" ht="15" x14ac:dyDescent="0.25">
      <c r="A99" s="98">
        <v>43952</v>
      </c>
      <c r="B99" s="94">
        <v>6</v>
      </c>
      <c r="C99" s="10">
        <v>6</v>
      </c>
      <c r="D99" s="10">
        <v>0</v>
      </c>
      <c r="E99" s="46">
        <v>1091</v>
      </c>
      <c r="F99" s="10">
        <v>1051</v>
      </c>
      <c r="G99" s="74">
        <v>40</v>
      </c>
      <c r="H99" s="80"/>
      <c r="I99" s="80"/>
      <c r="J99"/>
    </row>
    <row r="100" spans="1:10" ht="15" x14ac:dyDescent="0.25">
      <c r="A100" s="98">
        <v>43983</v>
      </c>
      <c r="B100" s="94">
        <v>11</v>
      </c>
      <c r="C100" s="10">
        <v>11</v>
      </c>
      <c r="D100" s="10">
        <v>0</v>
      </c>
      <c r="E100" s="46">
        <v>1058</v>
      </c>
      <c r="F100" s="10">
        <v>1017</v>
      </c>
      <c r="G100" s="74">
        <v>41</v>
      </c>
      <c r="H100" s="80"/>
      <c r="I100" s="80"/>
      <c r="J100"/>
    </row>
    <row r="101" spans="1:10" ht="15" x14ac:dyDescent="0.25">
      <c r="A101" s="98">
        <v>44013</v>
      </c>
      <c r="B101" s="94">
        <v>125</v>
      </c>
      <c r="C101" s="10">
        <v>124</v>
      </c>
      <c r="D101" s="10">
        <v>1</v>
      </c>
      <c r="E101" s="46">
        <v>1020</v>
      </c>
      <c r="F101" s="10">
        <v>985</v>
      </c>
      <c r="G101" s="74">
        <v>35</v>
      </c>
      <c r="H101" s="80"/>
      <c r="I101" s="80"/>
      <c r="J101"/>
    </row>
    <row r="102" spans="1:10" ht="15" x14ac:dyDescent="0.25">
      <c r="A102" s="98">
        <v>44044</v>
      </c>
      <c r="B102" s="94">
        <v>141</v>
      </c>
      <c r="C102" s="10">
        <v>134</v>
      </c>
      <c r="D102" s="10">
        <v>7</v>
      </c>
      <c r="E102" s="46">
        <v>1052</v>
      </c>
      <c r="F102" s="10">
        <v>1012</v>
      </c>
      <c r="G102" s="74">
        <v>40</v>
      </c>
      <c r="H102" s="80"/>
      <c r="I102" s="80"/>
      <c r="J102"/>
    </row>
    <row r="103" spans="1:10" ht="15" x14ac:dyDescent="0.25">
      <c r="A103" s="98">
        <v>44075</v>
      </c>
      <c r="B103" s="94">
        <v>510</v>
      </c>
      <c r="C103" s="10">
        <v>499</v>
      </c>
      <c r="D103" s="10">
        <v>11</v>
      </c>
      <c r="E103" s="46">
        <v>1259</v>
      </c>
      <c r="F103" s="10">
        <v>1221</v>
      </c>
      <c r="G103" s="74">
        <v>38</v>
      </c>
      <c r="H103" s="80"/>
      <c r="I103" s="80"/>
      <c r="J103"/>
    </row>
    <row r="104" spans="1:10" ht="15" x14ac:dyDescent="0.25">
      <c r="A104" s="98">
        <v>44105</v>
      </c>
      <c r="B104" s="94">
        <v>162</v>
      </c>
      <c r="C104" s="10">
        <v>156</v>
      </c>
      <c r="D104" s="10">
        <v>6</v>
      </c>
      <c r="E104" s="46">
        <v>1363</v>
      </c>
      <c r="F104" s="10">
        <v>1323</v>
      </c>
      <c r="G104" s="74">
        <v>40</v>
      </c>
      <c r="H104" s="80"/>
      <c r="I104" s="80"/>
      <c r="J104"/>
    </row>
    <row r="105" spans="1:10" ht="15" x14ac:dyDescent="0.25">
      <c r="A105" s="98">
        <v>44136</v>
      </c>
      <c r="B105" s="94">
        <v>84</v>
      </c>
      <c r="C105" s="10">
        <v>83</v>
      </c>
      <c r="D105" s="10">
        <v>1</v>
      </c>
      <c r="E105" s="46">
        <v>1423</v>
      </c>
      <c r="F105" s="10">
        <v>1383</v>
      </c>
      <c r="G105" s="74">
        <v>40</v>
      </c>
      <c r="H105" s="80"/>
      <c r="I105" s="80"/>
      <c r="J105"/>
    </row>
    <row r="106" spans="1:10" ht="15" x14ac:dyDescent="0.25">
      <c r="A106" s="99">
        <v>44166</v>
      </c>
      <c r="B106" s="95">
        <v>33</v>
      </c>
      <c r="C106" s="50">
        <v>30</v>
      </c>
      <c r="D106" s="50">
        <v>3</v>
      </c>
      <c r="E106" s="93">
        <v>1427</v>
      </c>
      <c r="F106" s="50">
        <v>1386</v>
      </c>
      <c r="G106" s="75">
        <v>41</v>
      </c>
      <c r="H106" s="80"/>
      <c r="I106" s="80"/>
      <c r="J106"/>
    </row>
    <row r="107" spans="1:10" ht="15" x14ac:dyDescent="0.25">
      <c r="A107" s="98">
        <v>44197</v>
      </c>
      <c r="B107" s="94">
        <v>49</v>
      </c>
      <c r="C107" s="10">
        <v>48</v>
      </c>
      <c r="D107" s="10">
        <v>1</v>
      </c>
      <c r="E107" s="46">
        <v>1450</v>
      </c>
      <c r="F107" s="10">
        <v>1408</v>
      </c>
      <c r="G107" s="74">
        <v>42</v>
      </c>
      <c r="H107" s="80"/>
      <c r="I107" s="80"/>
      <c r="J107"/>
    </row>
    <row r="108" spans="1:10" ht="15" x14ac:dyDescent="0.25">
      <c r="A108" s="98">
        <v>44228</v>
      </c>
      <c r="B108" s="94">
        <v>64</v>
      </c>
      <c r="C108" s="10">
        <v>64</v>
      </c>
      <c r="D108" s="10">
        <v>0</v>
      </c>
      <c r="E108" s="46">
        <v>1485</v>
      </c>
      <c r="F108" s="10">
        <v>1444</v>
      </c>
      <c r="G108" s="74">
        <v>41</v>
      </c>
      <c r="H108" s="80"/>
      <c r="I108" s="80"/>
      <c r="J108"/>
    </row>
    <row r="109" spans="1:10" ht="15" x14ac:dyDescent="0.25">
      <c r="A109" s="98">
        <v>44256</v>
      </c>
      <c r="B109" s="94">
        <v>19</v>
      </c>
      <c r="C109" s="10">
        <v>17</v>
      </c>
      <c r="D109" s="10">
        <v>2</v>
      </c>
      <c r="E109" s="46">
        <v>1472</v>
      </c>
      <c r="F109" s="10">
        <v>1429</v>
      </c>
      <c r="G109" s="74">
        <v>43</v>
      </c>
      <c r="H109" s="80"/>
      <c r="I109" s="80"/>
      <c r="J109"/>
    </row>
    <row r="110" spans="1:10" ht="15" x14ac:dyDescent="0.25">
      <c r="A110" s="98">
        <v>44287</v>
      </c>
      <c r="B110" s="94">
        <v>11</v>
      </c>
      <c r="C110" s="10">
        <v>9</v>
      </c>
      <c r="D110" s="10">
        <v>2</v>
      </c>
      <c r="E110" s="46">
        <v>1457</v>
      </c>
      <c r="F110" s="10">
        <v>1414</v>
      </c>
      <c r="G110" s="74">
        <v>43</v>
      </c>
      <c r="H110" s="80"/>
      <c r="I110" s="80"/>
      <c r="J110"/>
    </row>
    <row r="111" spans="1:10" ht="15" x14ac:dyDescent="0.25">
      <c r="A111" s="98">
        <v>44317</v>
      </c>
      <c r="B111" s="94">
        <v>11</v>
      </c>
      <c r="C111" s="10">
        <v>11</v>
      </c>
      <c r="D111" s="10">
        <v>0</v>
      </c>
      <c r="E111" s="46">
        <v>1433</v>
      </c>
      <c r="F111" s="10">
        <v>1390</v>
      </c>
      <c r="G111" s="74">
        <v>43</v>
      </c>
      <c r="H111" s="80"/>
      <c r="I111" s="80"/>
      <c r="J111"/>
    </row>
    <row r="112" spans="1:10" ht="15" x14ac:dyDescent="0.25">
      <c r="A112" s="98">
        <v>44348</v>
      </c>
      <c r="B112" s="94">
        <v>35</v>
      </c>
      <c r="C112" s="10">
        <v>35</v>
      </c>
      <c r="D112" s="10">
        <v>0</v>
      </c>
      <c r="E112" s="46">
        <v>1417</v>
      </c>
      <c r="F112" s="10">
        <v>1376</v>
      </c>
      <c r="G112" s="74">
        <v>41</v>
      </c>
      <c r="H112" s="80"/>
      <c r="I112" s="80"/>
      <c r="J112"/>
    </row>
    <row r="113" spans="1:10" ht="15" x14ac:dyDescent="0.25">
      <c r="A113" s="98">
        <v>44378</v>
      </c>
      <c r="B113" s="94">
        <v>143</v>
      </c>
      <c r="C113" s="10">
        <v>143</v>
      </c>
      <c r="D113" s="10">
        <v>0</v>
      </c>
      <c r="E113" s="46">
        <v>1366</v>
      </c>
      <c r="F113" s="10">
        <v>1329</v>
      </c>
      <c r="G113" s="74">
        <v>37</v>
      </c>
      <c r="H113" s="80"/>
      <c r="I113" s="80"/>
      <c r="J113"/>
    </row>
    <row r="114" spans="1:10" ht="15" x14ac:dyDescent="0.25">
      <c r="A114" s="98">
        <v>44409</v>
      </c>
      <c r="B114" s="94">
        <v>160</v>
      </c>
      <c r="C114" s="10">
        <v>157</v>
      </c>
      <c r="D114" s="10">
        <v>3</v>
      </c>
      <c r="E114" s="46">
        <v>1370</v>
      </c>
      <c r="F114" s="10">
        <v>1337</v>
      </c>
      <c r="G114" s="74">
        <v>33</v>
      </c>
      <c r="H114" s="80"/>
      <c r="I114" s="80"/>
      <c r="J114"/>
    </row>
    <row r="115" spans="1:10" ht="15" x14ac:dyDescent="0.25">
      <c r="A115" s="98">
        <v>44440</v>
      </c>
      <c r="B115" s="94">
        <v>643</v>
      </c>
      <c r="C115" s="10">
        <v>616</v>
      </c>
      <c r="D115" s="10">
        <v>27</v>
      </c>
      <c r="E115" s="46">
        <v>1642</v>
      </c>
      <c r="F115" s="10">
        <v>1596</v>
      </c>
      <c r="G115" s="74">
        <v>46</v>
      </c>
      <c r="H115" s="80"/>
      <c r="I115" s="80"/>
      <c r="J115"/>
    </row>
    <row r="116" spans="1:10" ht="15" x14ac:dyDescent="0.25">
      <c r="A116" s="98">
        <v>44470</v>
      </c>
      <c r="B116" s="94">
        <v>173</v>
      </c>
      <c r="C116" s="10">
        <v>162</v>
      </c>
      <c r="D116" s="10">
        <v>11</v>
      </c>
      <c r="E116" s="46">
        <v>1732</v>
      </c>
      <c r="F116" s="10">
        <v>1679</v>
      </c>
      <c r="G116" s="74">
        <v>53</v>
      </c>
      <c r="H116" s="80"/>
      <c r="I116" s="80"/>
      <c r="J116"/>
    </row>
    <row r="117" spans="1:10" ht="15" x14ac:dyDescent="0.25">
      <c r="A117" s="98">
        <v>44501</v>
      </c>
      <c r="B117" s="94">
        <v>77</v>
      </c>
      <c r="C117" s="10">
        <v>76</v>
      </c>
      <c r="D117" s="10">
        <v>1</v>
      </c>
      <c r="E117" s="46">
        <v>1745</v>
      </c>
      <c r="F117" s="10">
        <v>1692</v>
      </c>
      <c r="G117" s="74">
        <v>53</v>
      </c>
      <c r="H117" s="80"/>
      <c r="I117" s="80"/>
      <c r="J117"/>
    </row>
    <row r="118" spans="1:10" ht="15" x14ac:dyDescent="0.25">
      <c r="A118" s="99">
        <v>44531</v>
      </c>
      <c r="B118" s="95">
        <v>45</v>
      </c>
      <c r="C118" s="50">
        <v>45</v>
      </c>
      <c r="D118" s="50">
        <v>0</v>
      </c>
      <c r="E118" s="93">
        <v>1748</v>
      </c>
      <c r="F118" s="50">
        <v>1697</v>
      </c>
      <c r="G118" s="75">
        <v>51</v>
      </c>
      <c r="H118" s="80"/>
      <c r="I118" s="80"/>
      <c r="J118"/>
    </row>
    <row r="119" spans="1:10" ht="15" x14ac:dyDescent="0.25">
      <c r="A119" s="98">
        <v>44562</v>
      </c>
      <c r="B119" s="94">
        <v>36</v>
      </c>
      <c r="C119" s="10">
        <v>36</v>
      </c>
      <c r="D119" s="10">
        <v>0</v>
      </c>
      <c r="E119" s="46">
        <v>1719</v>
      </c>
      <c r="F119" s="10">
        <v>1668</v>
      </c>
      <c r="G119" s="74">
        <v>51</v>
      </c>
      <c r="H119" s="80"/>
      <c r="I119" s="80"/>
      <c r="J119"/>
    </row>
    <row r="120" spans="1:10" ht="15" x14ac:dyDescent="0.25">
      <c r="A120" s="98">
        <v>44593</v>
      </c>
      <c r="B120" s="94">
        <v>36</v>
      </c>
      <c r="C120" s="10">
        <v>35</v>
      </c>
      <c r="D120" s="10">
        <v>1</v>
      </c>
      <c r="E120" s="46">
        <v>1710</v>
      </c>
      <c r="F120" s="10">
        <v>1659</v>
      </c>
      <c r="G120" s="74">
        <v>51</v>
      </c>
      <c r="H120" s="89"/>
      <c r="I120" s="89"/>
      <c r="J120"/>
    </row>
    <row r="121" spans="1:10" ht="15" x14ac:dyDescent="0.25">
      <c r="A121" s="98">
        <v>44621</v>
      </c>
      <c r="B121" s="94">
        <v>36</v>
      </c>
      <c r="C121" s="10">
        <v>36</v>
      </c>
      <c r="D121" s="10">
        <v>0</v>
      </c>
      <c r="E121" s="46">
        <v>1711</v>
      </c>
      <c r="F121" s="10">
        <v>1661</v>
      </c>
      <c r="G121" s="74">
        <v>50</v>
      </c>
      <c r="J121"/>
    </row>
    <row r="122" spans="1:10" ht="15" x14ac:dyDescent="0.25">
      <c r="A122" s="98">
        <v>44652</v>
      </c>
      <c r="B122" s="94">
        <v>22</v>
      </c>
      <c r="C122" s="10">
        <v>22</v>
      </c>
      <c r="D122" s="10">
        <v>0</v>
      </c>
      <c r="E122" s="46">
        <v>1694</v>
      </c>
      <c r="F122" s="10">
        <v>1645</v>
      </c>
      <c r="G122" s="74">
        <v>49</v>
      </c>
      <c r="J122"/>
    </row>
    <row r="123" spans="1:10" ht="15" x14ac:dyDescent="0.25">
      <c r="A123" s="98">
        <v>44682</v>
      </c>
      <c r="B123" s="94">
        <v>9</v>
      </c>
      <c r="C123" s="10">
        <v>9</v>
      </c>
      <c r="D123" s="10">
        <v>0</v>
      </c>
      <c r="E123" s="46">
        <v>1660</v>
      </c>
      <c r="F123" s="10">
        <v>1613</v>
      </c>
      <c r="G123" s="74">
        <v>47</v>
      </c>
      <c r="J123"/>
    </row>
    <row r="124" spans="1:10" ht="15" x14ac:dyDescent="0.25">
      <c r="A124" s="98">
        <v>44713</v>
      </c>
      <c r="B124" s="94">
        <v>86</v>
      </c>
      <c r="C124" s="10">
        <v>86</v>
      </c>
      <c r="D124" s="10">
        <v>0</v>
      </c>
      <c r="E124" s="46">
        <v>1684</v>
      </c>
      <c r="F124" s="10">
        <v>1639</v>
      </c>
      <c r="G124" s="74">
        <v>45</v>
      </c>
      <c r="J124"/>
    </row>
    <row r="125" spans="1:10" ht="15" x14ac:dyDescent="0.25">
      <c r="A125" s="98">
        <v>44743</v>
      </c>
      <c r="B125" s="94">
        <v>142</v>
      </c>
      <c r="C125" s="10">
        <v>141</v>
      </c>
      <c r="D125" s="10">
        <v>1</v>
      </c>
      <c r="E125" s="46">
        <v>1585</v>
      </c>
      <c r="F125" s="10">
        <v>1544</v>
      </c>
      <c r="G125" s="74">
        <v>41</v>
      </c>
      <c r="J125"/>
    </row>
    <row r="126" spans="1:10" ht="15" x14ac:dyDescent="0.25">
      <c r="A126" s="98">
        <v>44774</v>
      </c>
      <c r="B126" s="94">
        <v>195</v>
      </c>
      <c r="C126" s="10">
        <v>191</v>
      </c>
      <c r="D126" s="10">
        <v>4</v>
      </c>
      <c r="E126" s="46">
        <v>1558</v>
      </c>
      <c r="F126" s="10">
        <v>1520</v>
      </c>
      <c r="G126" s="74">
        <v>38</v>
      </c>
      <c r="J126"/>
    </row>
    <row r="127" spans="1:10" ht="15" x14ac:dyDescent="0.25">
      <c r="A127" s="98">
        <v>44805</v>
      </c>
      <c r="B127" s="94">
        <v>689</v>
      </c>
      <c r="C127" s="10">
        <v>661</v>
      </c>
      <c r="D127" s="10">
        <v>28</v>
      </c>
      <c r="E127" s="46">
        <v>1763</v>
      </c>
      <c r="F127" s="10">
        <v>1710</v>
      </c>
      <c r="G127" s="74">
        <v>53</v>
      </c>
      <c r="J127"/>
    </row>
    <row r="128" spans="1:10" ht="15" x14ac:dyDescent="0.25">
      <c r="A128" s="98">
        <v>44835</v>
      </c>
      <c r="B128" s="94">
        <v>176</v>
      </c>
      <c r="C128" s="10">
        <v>170</v>
      </c>
      <c r="D128" s="10">
        <v>6</v>
      </c>
      <c r="E128" s="46">
        <v>1825</v>
      </c>
      <c r="F128" s="10">
        <v>1770</v>
      </c>
      <c r="G128" s="74">
        <v>55</v>
      </c>
      <c r="J128"/>
    </row>
    <row r="129" spans="1:10" ht="15" x14ac:dyDescent="0.25">
      <c r="A129" s="98">
        <v>44866</v>
      </c>
      <c r="B129" s="94">
        <v>94</v>
      </c>
      <c r="C129" s="10">
        <v>92</v>
      </c>
      <c r="D129" s="10">
        <v>2</v>
      </c>
      <c r="E129" s="46">
        <v>1858</v>
      </c>
      <c r="F129" s="10">
        <v>1802</v>
      </c>
      <c r="G129" s="74">
        <v>56</v>
      </c>
      <c r="J129"/>
    </row>
    <row r="130" spans="1:10" ht="15" x14ac:dyDescent="0.25">
      <c r="A130" s="99">
        <v>44896</v>
      </c>
      <c r="B130" s="95">
        <v>68</v>
      </c>
      <c r="C130" s="50">
        <v>63</v>
      </c>
      <c r="D130" s="50">
        <v>5</v>
      </c>
      <c r="E130" s="93">
        <v>1880</v>
      </c>
      <c r="F130" s="50">
        <v>1820</v>
      </c>
      <c r="G130" s="75">
        <v>60</v>
      </c>
      <c r="H130" s="80"/>
      <c r="I130" s="80"/>
      <c r="J130"/>
    </row>
    <row r="131" spans="1:10" ht="15" x14ac:dyDescent="0.25">
      <c r="A131" s="98">
        <v>44927</v>
      </c>
      <c r="B131" s="94">
        <v>38</v>
      </c>
      <c r="C131" s="10">
        <v>36</v>
      </c>
      <c r="D131" s="10">
        <v>2</v>
      </c>
      <c r="E131" s="46">
        <v>1862</v>
      </c>
      <c r="F131" s="10">
        <v>1802</v>
      </c>
      <c r="G131" s="74">
        <v>60</v>
      </c>
      <c r="J131"/>
    </row>
    <row r="132" spans="1:10" ht="15" x14ac:dyDescent="0.25">
      <c r="A132" s="98">
        <v>44958</v>
      </c>
      <c r="B132" s="94">
        <v>34</v>
      </c>
      <c r="C132" s="10">
        <v>31</v>
      </c>
      <c r="D132" s="10">
        <v>3</v>
      </c>
      <c r="E132" s="46">
        <v>1851</v>
      </c>
      <c r="F132" s="10">
        <v>1789</v>
      </c>
      <c r="G132" s="74">
        <v>62</v>
      </c>
      <c r="J132"/>
    </row>
    <row r="133" spans="1:10" ht="15" x14ac:dyDescent="0.25">
      <c r="A133" s="98">
        <v>44986</v>
      </c>
      <c r="B133" s="94">
        <v>24</v>
      </c>
      <c r="C133" s="10">
        <v>23</v>
      </c>
      <c r="D133" s="10">
        <v>1</v>
      </c>
      <c r="E133" s="46">
        <v>1820</v>
      </c>
      <c r="F133" s="10">
        <v>1758</v>
      </c>
      <c r="G133" s="74">
        <v>62</v>
      </c>
      <c r="J133"/>
    </row>
    <row r="134" spans="1:10" ht="15" x14ac:dyDescent="0.25">
      <c r="A134" s="98">
        <v>45017</v>
      </c>
      <c r="B134" s="94">
        <v>15</v>
      </c>
      <c r="C134" s="10">
        <v>15</v>
      </c>
      <c r="D134" s="10">
        <v>0</v>
      </c>
      <c r="E134" s="46">
        <v>1789</v>
      </c>
      <c r="F134" s="10">
        <v>1727</v>
      </c>
      <c r="G134" s="74">
        <v>62</v>
      </c>
      <c r="J134"/>
    </row>
    <row r="135" spans="1:10" ht="15" x14ac:dyDescent="0.25">
      <c r="A135" s="98">
        <v>45047</v>
      </c>
      <c r="B135" s="94">
        <v>13</v>
      </c>
      <c r="C135" s="10">
        <v>13</v>
      </c>
      <c r="D135" s="10">
        <v>0</v>
      </c>
      <c r="E135" s="46">
        <v>1751</v>
      </c>
      <c r="F135" s="10">
        <v>1690</v>
      </c>
      <c r="G135" s="74">
        <v>61</v>
      </c>
      <c r="J135"/>
    </row>
    <row r="136" spans="1:10" ht="15" x14ac:dyDescent="0.25">
      <c r="A136" s="98">
        <v>45078</v>
      </c>
      <c r="B136" s="94">
        <v>43</v>
      </c>
      <c r="C136" s="10">
        <v>42</v>
      </c>
      <c r="D136" s="10">
        <v>1</v>
      </c>
      <c r="E136" s="46">
        <v>1730</v>
      </c>
      <c r="F136" s="10">
        <v>1669</v>
      </c>
      <c r="G136" s="74">
        <v>61</v>
      </c>
      <c r="J136"/>
    </row>
    <row r="137" spans="1:10" ht="15" x14ac:dyDescent="0.25">
      <c r="A137" s="98">
        <v>45108</v>
      </c>
      <c r="B137" s="94">
        <v>140</v>
      </c>
      <c r="C137" s="10">
        <v>140</v>
      </c>
      <c r="D137" s="10">
        <v>0</v>
      </c>
      <c r="E137" s="46">
        <v>1631</v>
      </c>
      <c r="F137" s="10">
        <v>1576</v>
      </c>
      <c r="G137" s="74">
        <v>55</v>
      </c>
      <c r="J137"/>
    </row>
    <row r="138" spans="1:10" ht="15" x14ac:dyDescent="0.25">
      <c r="A138" s="98">
        <v>45139</v>
      </c>
      <c r="B138" s="94">
        <v>182</v>
      </c>
      <c r="C138" s="10">
        <v>176</v>
      </c>
      <c r="D138" s="10">
        <v>6</v>
      </c>
      <c r="E138" s="46">
        <v>1581</v>
      </c>
      <c r="F138" s="10">
        <v>1525</v>
      </c>
      <c r="G138" s="74">
        <v>56</v>
      </c>
      <c r="J138"/>
    </row>
    <row r="139" spans="1:10" ht="15" x14ac:dyDescent="0.25">
      <c r="A139" s="98">
        <v>45170</v>
      </c>
      <c r="B139" s="94">
        <v>702</v>
      </c>
      <c r="C139" s="10">
        <v>675</v>
      </c>
      <c r="D139" s="10">
        <v>27</v>
      </c>
      <c r="E139" s="46">
        <v>1761</v>
      </c>
      <c r="F139" s="10">
        <v>1698</v>
      </c>
      <c r="G139" s="74">
        <v>63</v>
      </c>
      <c r="J139"/>
    </row>
    <row r="140" spans="1:10" ht="15" x14ac:dyDescent="0.25">
      <c r="A140" s="98">
        <v>45200</v>
      </c>
      <c r="B140" s="94">
        <v>187</v>
      </c>
      <c r="C140" s="10">
        <v>181</v>
      </c>
      <c r="D140" s="10">
        <v>6</v>
      </c>
      <c r="E140" s="46">
        <v>1835</v>
      </c>
      <c r="F140" s="10">
        <v>1768</v>
      </c>
      <c r="G140" s="74">
        <v>67</v>
      </c>
      <c r="J140"/>
    </row>
    <row r="141" spans="1:10" ht="15" x14ac:dyDescent="0.25">
      <c r="A141" s="98">
        <v>45231</v>
      </c>
      <c r="B141" s="94">
        <v>107</v>
      </c>
      <c r="C141" s="10">
        <v>101</v>
      </c>
      <c r="D141" s="10">
        <v>6</v>
      </c>
      <c r="E141" s="46">
        <v>1876</v>
      </c>
      <c r="F141" s="10">
        <v>1803</v>
      </c>
      <c r="G141" s="74">
        <v>73</v>
      </c>
      <c r="J141"/>
    </row>
    <row r="142" spans="1:10" ht="15" x14ac:dyDescent="0.25">
      <c r="A142" s="99">
        <v>45261</v>
      </c>
      <c r="B142" s="95">
        <v>60</v>
      </c>
      <c r="C142" s="50">
        <v>59</v>
      </c>
      <c r="D142" s="50">
        <v>1</v>
      </c>
      <c r="E142" s="93">
        <v>1876</v>
      </c>
      <c r="F142" s="50">
        <v>1803</v>
      </c>
      <c r="G142" s="75">
        <v>73</v>
      </c>
      <c r="J142"/>
    </row>
    <row r="143" spans="1:10" ht="15" x14ac:dyDescent="0.25">
      <c r="A143" s="98">
        <v>45292</v>
      </c>
      <c r="B143" s="94">
        <v>42</v>
      </c>
      <c r="C143" s="10">
        <v>39</v>
      </c>
      <c r="D143" s="10">
        <v>3</v>
      </c>
      <c r="E143" s="46">
        <v>1868</v>
      </c>
      <c r="F143" s="10">
        <v>1795</v>
      </c>
      <c r="G143" s="74">
        <v>73</v>
      </c>
      <c r="J143"/>
    </row>
    <row r="144" spans="1:10" ht="15" x14ac:dyDescent="0.25">
      <c r="A144" s="98">
        <v>45323</v>
      </c>
      <c r="B144" s="94">
        <v>31</v>
      </c>
      <c r="C144" s="10">
        <v>31</v>
      </c>
      <c r="D144" s="10">
        <v>0</v>
      </c>
      <c r="E144" s="46">
        <v>1840</v>
      </c>
      <c r="F144" s="10">
        <v>1768</v>
      </c>
      <c r="G144" s="74">
        <v>72</v>
      </c>
      <c r="J144"/>
    </row>
    <row r="145" spans="1:10" ht="15" x14ac:dyDescent="0.25">
      <c r="A145" s="98">
        <v>45352</v>
      </c>
      <c r="B145" s="94">
        <v>15</v>
      </c>
      <c r="C145" s="10">
        <v>15</v>
      </c>
      <c r="D145" s="10">
        <v>0</v>
      </c>
      <c r="E145" s="46">
        <v>1806</v>
      </c>
      <c r="F145" s="10">
        <v>1736</v>
      </c>
      <c r="G145" s="74">
        <v>70</v>
      </c>
      <c r="J145"/>
    </row>
    <row r="146" spans="1:10" ht="15" x14ac:dyDescent="0.25">
      <c r="A146" s="98">
        <v>45383</v>
      </c>
      <c r="B146" s="94">
        <v>18</v>
      </c>
      <c r="C146" s="10">
        <v>18</v>
      </c>
      <c r="D146" s="10">
        <v>0</v>
      </c>
      <c r="E146" s="46">
        <v>1771</v>
      </c>
      <c r="F146" s="10">
        <v>1701</v>
      </c>
      <c r="G146" s="74">
        <v>70</v>
      </c>
      <c r="J146"/>
    </row>
    <row r="147" spans="1:10" ht="15" x14ac:dyDescent="0.25">
      <c r="A147" s="98">
        <v>45413</v>
      </c>
      <c r="B147" s="94">
        <v>16</v>
      </c>
      <c r="C147" s="10">
        <v>16</v>
      </c>
      <c r="D147" s="10">
        <v>0</v>
      </c>
      <c r="E147" s="46">
        <v>1746</v>
      </c>
      <c r="F147" s="10">
        <v>1678</v>
      </c>
      <c r="G147" s="74">
        <v>68</v>
      </c>
      <c r="J147"/>
    </row>
    <row r="148" spans="1:10" ht="15" x14ac:dyDescent="0.25">
      <c r="J148"/>
    </row>
    <row r="149" spans="1:10" ht="15" x14ac:dyDescent="0.25">
      <c r="J149"/>
    </row>
    <row r="150" spans="1:10" ht="15" x14ac:dyDescent="0.25">
      <c r="J150"/>
    </row>
    <row r="151" spans="1:10" ht="15" x14ac:dyDescent="0.25">
      <c r="J151"/>
    </row>
    <row r="152" spans="1:10" ht="15" x14ac:dyDescent="0.25">
      <c r="J152"/>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47"/>
  <sheetViews>
    <sheetView zoomScaleNormal="100" workbookViewId="0">
      <pane ySplit="10" topLeftCell="A11" activePane="bottomLeft" state="frozen"/>
      <selection activeCell="H24" sqref="H24"/>
      <selection pane="bottomLeft" activeCell="H24" sqref="H2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44" x14ac:dyDescent="0.2">
      <c r="A1" s="5" t="s">
        <v>8</v>
      </c>
      <c r="B1" s="5" t="s">
        <v>53</v>
      </c>
    </row>
    <row r="2" spans="1:144" x14ac:dyDescent="0.2">
      <c r="A2" s="7" t="s">
        <v>9</v>
      </c>
      <c r="B2" s="7" t="s">
        <v>36</v>
      </c>
    </row>
    <row r="3" spans="1:144" x14ac:dyDescent="0.2">
      <c r="A3" s="7" t="s">
        <v>10</v>
      </c>
      <c r="B3" s="7" t="s">
        <v>12</v>
      </c>
    </row>
    <row r="4" spans="1:144" x14ac:dyDescent="0.2">
      <c r="A4" s="7" t="s">
        <v>11</v>
      </c>
      <c r="B4" s="7" t="s">
        <v>54</v>
      </c>
    </row>
    <row r="5" spans="1:144" s="34" customFormat="1" ht="12.75" customHeight="1" x14ac:dyDescent="0.2">
      <c r="A5" s="61" t="s">
        <v>28</v>
      </c>
      <c r="B5" s="59" t="s">
        <v>30</v>
      </c>
      <c r="C5" s="59"/>
      <c r="D5" s="59"/>
      <c r="E5" s="59"/>
      <c r="F5" s="59"/>
      <c r="G5" s="59"/>
      <c r="H5" s="59"/>
      <c r="I5" s="59"/>
    </row>
    <row r="6" spans="1:144" s="91" customFormat="1" x14ac:dyDescent="0.2">
      <c r="A6" s="90" t="s">
        <v>21</v>
      </c>
      <c r="B6" s="126" t="s">
        <v>90</v>
      </c>
      <c r="C6" s="126"/>
      <c r="D6" s="126"/>
      <c r="E6" s="126"/>
      <c r="F6" s="126"/>
      <c r="G6" s="126"/>
      <c r="H6" s="126"/>
      <c r="I6" s="126"/>
    </row>
    <row r="7" spans="1:144" s="34" customFormat="1" ht="12.75" customHeight="1" x14ac:dyDescent="0.2">
      <c r="A7" s="7" t="s">
        <v>29</v>
      </c>
      <c r="B7" s="7" t="s">
        <v>31</v>
      </c>
      <c r="C7" s="6"/>
      <c r="D7" s="11"/>
      <c r="E7" s="11"/>
      <c r="F7" s="11"/>
      <c r="G7" s="11"/>
      <c r="H7" s="11"/>
      <c r="I7" s="11"/>
    </row>
    <row r="8" spans="1:144" x14ac:dyDescent="0.2">
      <c r="A8" s="44" t="s">
        <v>22</v>
      </c>
      <c r="B8" s="44" t="s">
        <v>103</v>
      </c>
      <c r="C8" s="7"/>
      <c r="D8" s="11"/>
      <c r="E8" s="11"/>
      <c r="F8" s="11"/>
      <c r="G8" s="11"/>
      <c r="H8" s="11"/>
      <c r="I8" s="11"/>
      <c r="J8" s="11"/>
      <c r="K8" s="11"/>
    </row>
    <row r="9" spans="1:144" s="12" customFormat="1" ht="15.75" x14ac:dyDescent="0.25">
      <c r="A9" s="7"/>
      <c r="B9" s="127" t="s">
        <v>47</v>
      </c>
      <c r="C9" s="128"/>
      <c r="D9" s="128"/>
      <c r="E9" s="127" t="s">
        <v>46</v>
      </c>
      <c r="F9" s="128"/>
      <c r="G9" s="129"/>
      <c r="H9" s="9"/>
      <c r="I9" s="9"/>
      <c r="J9" s="13"/>
      <c r="K9" s="13"/>
    </row>
    <row r="10" spans="1:144" x14ac:dyDescent="0.2">
      <c r="A10" s="76" t="s">
        <v>0</v>
      </c>
      <c r="B10" s="69" t="s">
        <v>42</v>
      </c>
      <c r="C10" s="70" t="s">
        <v>43</v>
      </c>
      <c r="D10" s="71" t="s">
        <v>44</v>
      </c>
      <c r="E10" s="69" t="s">
        <v>42</v>
      </c>
      <c r="F10" s="70" t="s">
        <v>43</v>
      </c>
      <c r="G10" s="72" t="s">
        <v>44</v>
      </c>
    </row>
    <row r="11" spans="1:144" x14ac:dyDescent="0.2">
      <c r="A11" s="8">
        <v>41275</v>
      </c>
      <c r="B11" s="96">
        <v>5</v>
      </c>
      <c r="C11" s="10">
        <v>5</v>
      </c>
      <c r="D11" s="10">
        <v>0</v>
      </c>
      <c r="E11" s="92">
        <v>516</v>
      </c>
      <c r="F11" s="10">
        <v>491</v>
      </c>
      <c r="G11" s="73">
        <v>25</v>
      </c>
      <c r="H11" s="80"/>
      <c r="I11" s="80"/>
    </row>
    <row r="12" spans="1:144" x14ac:dyDescent="0.2">
      <c r="A12" s="8">
        <v>41306</v>
      </c>
      <c r="B12" s="94">
        <v>1</v>
      </c>
      <c r="C12" s="10">
        <v>1</v>
      </c>
      <c r="D12" s="10">
        <v>0</v>
      </c>
      <c r="E12" s="46">
        <v>509</v>
      </c>
      <c r="F12" s="10">
        <v>484</v>
      </c>
      <c r="G12" s="74">
        <v>25</v>
      </c>
      <c r="H12" s="80"/>
      <c r="I12" s="80"/>
    </row>
    <row r="13" spans="1:144" x14ac:dyDescent="0.2">
      <c r="A13" s="8">
        <v>41334</v>
      </c>
      <c r="B13" s="94">
        <v>2</v>
      </c>
      <c r="C13" s="10">
        <v>2</v>
      </c>
      <c r="D13" s="10">
        <v>0</v>
      </c>
      <c r="E13" s="46">
        <v>504</v>
      </c>
      <c r="F13" s="10">
        <v>479</v>
      </c>
      <c r="G13" s="74">
        <v>25</v>
      </c>
      <c r="H13" s="80"/>
      <c r="I13" s="80"/>
    </row>
    <row r="14" spans="1:144" ht="15" x14ac:dyDescent="0.2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x14ac:dyDescent="0.2">
      <c r="A15" s="8">
        <v>41395</v>
      </c>
      <c r="B15" s="94">
        <v>1</v>
      </c>
      <c r="C15" s="10">
        <v>1</v>
      </c>
      <c r="D15" s="10">
        <v>0</v>
      </c>
      <c r="E15" s="46">
        <v>499</v>
      </c>
      <c r="F15" s="10">
        <v>474</v>
      </c>
      <c r="G15" s="74">
        <v>25</v>
      </c>
      <c r="H15" s="80"/>
      <c r="I15" s="80"/>
    </row>
    <row r="16" spans="1:144"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689</v>
      </c>
      <c r="F21" s="10">
        <v>654</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690</v>
      </c>
      <c r="F25" s="10">
        <v>655</v>
      </c>
      <c r="G25" s="74">
        <v>35</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687</v>
      </c>
      <c r="F27" s="10">
        <v>652</v>
      </c>
      <c r="G27" s="74">
        <v>35</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667</v>
      </c>
      <c r="F29" s="10">
        <v>633</v>
      </c>
      <c r="G29" s="74">
        <v>34</v>
      </c>
      <c r="H29" s="80"/>
      <c r="I29" s="80"/>
    </row>
    <row r="30" spans="1:9" x14ac:dyDescent="0.2">
      <c r="A30" s="8">
        <v>41852</v>
      </c>
      <c r="B30" s="94">
        <v>34</v>
      </c>
      <c r="C30" s="10">
        <v>34</v>
      </c>
      <c r="D30" s="10">
        <v>0</v>
      </c>
      <c r="E30" s="46">
        <v>645</v>
      </c>
      <c r="F30" s="10">
        <v>611</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599</v>
      </c>
      <c r="G32" s="74">
        <v>23</v>
      </c>
      <c r="H32" s="80"/>
      <c r="I32" s="80"/>
    </row>
    <row r="33" spans="1:9" x14ac:dyDescent="0.2">
      <c r="A33" s="8">
        <v>41944</v>
      </c>
      <c r="B33" s="94">
        <v>23</v>
      </c>
      <c r="C33" s="10">
        <v>23</v>
      </c>
      <c r="D33" s="10">
        <v>0</v>
      </c>
      <c r="E33" s="46">
        <v>613</v>
      </c>
      <c r="F33" s="10">
        <v>592</v>
      </c>
      <c r="G33" s="74">
        <v>21</v>
      </c>
      <c r="H33" s="80"/>
      <c r="I33" s="80"/>
    </row>
    <row r="34" spans="1:9" x14ac:dyDescent="0.2">
      <c r="A34" s="49">
        <v>41974</v>
      </c>
      <c r="B34" s="95">
        <v>30</v>
      </c>
      <c r="C34" s="50">
        <v>30</v>
      </c>
      <c r="D34" s="50">
        <v>0</v>
      </c>
      <c r="E34" s="93">
        <v>627</v>
      </c>
      <c r="F34" s="50">
        <v>607</v>
      </c>
      <c r="G34" s="75">
        <v>20</v>
      </c>
      <c r="H34" s="80"/>
      <c r="I34" s="80"/>
    </row>
    <row r="35" spans="1:9" x14ac:dyDescent="0.2">
      <c r="A35" s="8">
        <v>42005</v>
      </c>
      <c r="B35" s="94">
        <v>10</v>
      </c>
      <c r="C35" s="10">
        <v>9</v>
      </c>
      <c r="D35" s="10">
        <v>1</v>
      </c>
      <c r="E35" s="46">
        <v>621</v>
      </c>
      <c r="F35" s="10">
        <v>600</v>
      </c>
      <c r="G35" s="74">
        <v>21</v>
      </c>
      <c r="H35" s="80"/>
      <c r="I35" s="80"/>
    </row>
    <row r="36" spans="1:9" x14ac:dyDescent="0.2">
      <c r="A36" s="8">
        <v>42036</v>
      </c>
      <c r="B36" s="94">
        <v>2</v>
      </c>
      <c r="C36" s="10">
        <v>2</v>
      </c>
      <c r="D36" s="10">
        <v>0</v>
      </c>
      <c r="E36" s="46">
        <v>609</v>
      </c>
      <c r="F36" s="10">
        <v>588</v>
      </c>
      <c r="G36" s="74">
        <v>21</v>
      </c>
      <c r="H36" s="80"/>
      <c r="I36" s="80"/>
    </row>
    <row r="37" spans="1:9" x14ac:dyDescent="0.2">
      <c r="A37" s="8">
        <v>42064</v>
      </c>
      <c r="B37" s="94">
        <v>6</v>
      </c>
      <c r="C37" s="10">
        <v>6</v>
      </c>
      <c r="D37" s="10">
        <v>0</v>
      </c>
      <c r="E37" s="46">
        <v>606</v>
      </c>
      <c r="F37" s="10">
        <v>585</v>
      </c>
      <c r="G37" s="74">
        <v>21</v>
      </c>
      <c r="H37" s="80"/>
      <c r="I37" s="80"/>
    </row>
    <row r="38" spans="1:9" x14ac:dyDescent="0.2">
      <c r="A38" s="8">
        <v>42095</v>
      </c>
      <c r="B38" s="94">
        <v>3</v>
      </c>
      <c r="C38" s="10">
        <v>3</v>
      </c>
      <c r="D38" s="10">
        <v>0</v>
      </c>
      <c r="E38" s="46">
        <v>600</v>
      </c>
      <c r="F38" s="10">
        <v>579</v>
      </c>
      <c r="G38" s="74">
        <v>21</v>
      </c>
      <c r="H38" s="80"/>
      <c r="I38" s="80"/>
    </row>
    <row r="39" spans="1:9" x14ac:dyDescent="0.2">
      <c r="A39" s="8">
        <v>42125</v>
      </c>
      <c r="B39" s="94">
        <v>4</v>
      </c>
      <c r="C39" s="10">
        <v>4</v>
      </c>
      <c r="D39" s="10">
        <v>0</v>
      </c>
      <c r="E39" s="46">
        <v>596</v>
      </c>
      <c r="F39" s="10">
        <v>575</v>
      </c>
      <c r="G39" s="74">
        <v>21</v>
      </c>
      <c r="H39" s="80"/>
      <c r="I39" s="80"/>
    </row>
    <row r="40" spans="1:9" x14ac:dyDescent="0.2">
      <c r="A40" s="8">
        <v>42156</v>
      </c>
      <c r="B40" s="94">
        <v>3</v>
      </c>
      <c r="C40" s="10">
        <v>3</v>
      </c>
      <c r="D40" s="10">
        <v>0</v>
      </c>
      <c r="E40" s="46">
        <v>587</v>
      </c>
      <c r="F40" s="10">
        <v>566</v>
      </c>
      <c r="G40" s="74">
        <v>21</v>
      </c>
      <c r="H40" s="80"/>
      <c r="I40" s="80"/>
    </row>
    <row r="41" spans="1:9" x14ac:dyDescent="0.2">
      <c r="A41" s="8">
        <v>42186</v>
      </c>
      <c r="B41" s="94">
        <v>98</v>
      </c>
      <c r="C41" s="10">
        <v>96</v>
      </c>
      <c r="D41" s="10">
        <v>2</v>
      </c>
      <c r="E41" s="46">
        <v>583</v>
      </c>
      <c r="F41" s="10">
        <v>560</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598</v>
      </c>
      <c r="F43" s="10">
        <v>570</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630</v>
      </c>
      <c r="F54" s="10">
        <v>594</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710</v>
      </c>
      <c r="F61" s="10">
        <v>668</v>
      </c>
      <c r="G61" s="74">
        <v>42</v>
      </c>
      <c r="H61" s="80"/>
      <c r="I61" s="80"/>
    </row>
    <row r="62" spans="1:9" x14ac:dyDescent="0.2">
      <c r="A62" s="8">
        <v>42826</v>
      </c>
      <c r="B62" s="94">
        <v>3</v>
      </c>
      <c r="C62" s="10">
        <v>3</v>
      </c>
      <c r="D62" s="10">
        <v>0</v>
      </c>
      <c r="E62" s="46">
        <v>702</v>
      </c>
      <c r="F62" s="10">
        <v>661</v>
      </c>
      <c r="G62" s="74">
        <v>41</v>
      </c>
      <c r="H62" s="80"/>
      <c r="I62" s="80"/>
    </row>
    <row r="63" spans="1:9" x14ac:dyDescent="0.2">
      <c r="A63" s="8">
        <v>42856</v>
      </c>
      <c r="B63" s="94">
        <v>0</v>
      </c>
      <c r="C63" s="10">
        <v>0</v>
      </c>
      <c r="D63" s="10">
        <v>0</v>
      </c>
      <c r="E63" s="46">
        <v>689</v>
      </c>
      <c r="F63" s="10">
        <v>648</v>
      </c>
      <c r="G63" s="74">
        <v>41</v>
      </c>
      <c r="H63" s="80"/>
      <c r="I63" s="80"/>
    </row>
    <row r="64" spans="1:9" x14ac:dyDescent="0.2">
      <c r="A64" s="8">
        <v>42887</v>
      </c>
      <c r="B64" s="94">
        <v>8</v>
      </c>
      <c r="C64" s="10">
        <v>8</v>
      </c>
      <c r="D64" s="10">
        <v>0</v>
      </c>
      <c r="E64" s="46">
        <v>679</v>
      </c>
      <c r="F64" s="10">
        <v>638</v>
      </c>
      <c r="G64" s="74">
        <v>41</v>
      </c>
      <c r="H64" s="80"/>
      <c r="I64" s="80"/>
    </row>
    <row r="65" spans="1:9" x14ac:dyDescent="0.2">
      <c r="A65" s="8">
        <v>42917</v>
      </c>
      <c r="B65" s="94">
        <v>87</v>
      </c>
      <c r="C65" s="10">
        <v>87</v>
      </c>
      <c r="D65" s="10">
        <v>0</v>
      </c>
      <c r="E65" s="46">
        <v>665</v>
      </c>
      <c r="F65" s="10">
        <v>626</v>
      </c>
      <c r="G65" s="74">
        <v>39</v>
      </c>
      <c r="H65" s="80"/>
      <c r="I65" s="80"/>
    </row>
    <row r="66" spans="1:9" x14ac:dyDescent="0.2">
      <c r="A66" s="8">
        <v>42948</v>
      </c>
      <c r="B66" s="94">
        <v>69</v>
      </c>
      <c r="C66" s="10">
        <v>69</v>
      </c>
      <c r="D66" s="10">
        <v>0</v>
      </c>
      <c r="E66" s="46">
        <v>670</v>
      </c>
      <c r="F66" s="10">
        <v>631</v>
      </c>
      <c r="G66" s="74">
        <v>39</v>
      </c>
      <c r="H66" s="80"/>
      <c r="I66" s="80"/>
    </row>
    <row r="67" spans="1:9" x14ac:dyDescent="0.2">
      <c r="A67" s="8">
        <v>42979</v>
      </c>
      <c r="B67" s="94">
        <v>264</v>
      </c>
      <c r="C67" s="10">
        <v>253</v>
      </c>
      <c r="D67" s="10">
        <v>11</v>
      </c>
      <c r="E67" s="46">
        <v>732</v>
      </c>
      <c r="F67" s="10">
        <v>694</v>
      </c>
      <c r="G67" s="74">
        <v>38</v>
      </c>
      <c r="H67" s="80"/>
      <c r="I67" s="80"/>
    </row>
    <row r="68" spans="1:9" x14ac:dyDescent="0.2">
      <c r="A68" s="8">
        <v>43009</v>
      </c>
      <c r="B68" s="94">
        <v>58</v>
      </c>
      <c r="C68" s="10">
        <v>56</v>
      </c>
      <c r="D68" s="10">
        <v>2</v>
      </c>
      <c r="E68" s="46">
        <v>757</v>
      </c>
      <c r="F68" s="10">
        <v>722</v>
      </c>
      <c r="G68" s="74">
        <v>35</v>
      </c>
      <c r="H68" s="80"/>
      <c r="I68" s="80"/>
    </row>
    <row r="69" spans="1:9" x14ac:dyDescent="0.2">
      <c r="A69" s="8">
        <v>43040</v>
      </c>
      <c r="B69" s="94">
        <v>38</v>
      </c>
      <c r="C69" s="10">
        <v>38</v>
      </c>
      <c r="D69" s="10">
        <v>0</v>
      </c>
      <c r="E69" s="46">
        <v>762</v>
      </c>
      <c r="F69" s="10">
        <v>726</v>
      </c>
      <c r="G69" s="74">
        <v>36</v>
      </c>
      <c r="H69" s="80"/>
      <c r="I69" s="80"/>
    </row>
    <row r="70" spans="1:9" x14ac:dyDescent="0.2">
      <c r="A70" s="49">
        <v>43070</v>
      </c>
      <c r="B70" s="95">
        <v>23</v>
      </c>
      <c r="C70" s="50">
        <v>22</v>
      </c>
      <c r="D70" s="50">
        <v>1</v>
      </c>
      <c r="E70" s="93">
        <v>768</v>
      </c>
      <c r="F70" s="50">
        <v>731</v>
      </c>
      <c r="G70" s="75">
        <v>37</v>
      </c>
      <c r="H70" s="80"/>
      <c r="I70" s="80"/>
    </row>
    <row r="71" spans="1:9" x14ac:dyDescent="0.2">
      <c r="A71" s="8">
        <v>43101</v>
      </c>
      <c r="B71" s="94">
        <v>9</v>
      </c>
      <c r="C71" s="10">
        <v>9</v>
      </c>
      <c r="D71" s="10">
        <v>0</v>
      </c>
      <c r="E71" s="46">
        <v>753</v>
      </c>
      <c r="F71" s="10">
        <v>719</v>
      </c>
      <c r="G71" s="74">
        <v>34</v>
      </c>
      <c r="H71" s="80"/>
      <c r="I71" s="80"/>
    </row>
    <row r="72" spans="1:9" x14ac:dyDescent="0.2">
      <c r="A72" s="8">
        <v>43132</v>
      </c>
      <c r="B72" s="94">
        <v>7</v>
      </c>
      <c r="C72" s="10">
        <v>7</v>
      </c>
      <c r="D72" s="10">
        <v>0</v>
      </c>
      <c r="E72" s="46">
        <v>745</v>
      </c>
      <c r="F72" s="10">
        <v>713</v>
      </c>
      <c r="G72" s="74">
        <v>32</v>
      </c>
      <c r="H72" s="80"/>
      <c r="I72" s="80"/>
    </row>
    <row r="73" spans="1:9" x14ac:dyDescent="0.2">
      <c r="A73" s="8">
        <v>43160</v>
      </c>
      <c r="B73" s="94">
        <v>3</v>
      </c>
      <c r="C73" s="10">
        <v>3</v>
      </c>
      <c r="D73" s="10">
        <v>0</v>
      </c>
      <c r="E73" s="46">
        <v>728</v>
      </c>
      <c r="F73" s="10">
        <v>697</v>
      </c>
      <c r="G73" s="74">
        <v>31</v>
      </c>
      <c r="H73" s="80"/>
      <c r="I73" s="80"/>
    </row>
    <row r="74" spans="1:9" x14ac:dyDescent="0.2">
      <c r="A74" s="8">
        <v>43191</v>
      </c>
      <c r="B74" s="94">
        <v>12</v>
      </c>
      <c r="C74" s="10">
        <v>12</v>
      </c>
      <c r="D74" s="10">
        <v>0</v>
      </c>
      <c r="E74" s="46">
        <v>726</v>
      </c>
      <c r="F74" s="10">
        <v>695</v>
      </c>
      <c r="G74" s="74">
        <v>31</v>
      </c>
      <c r="H74" s="80"/>
      <c r="I74" s="80"/>
    </row>
    <row r="75" spans="1:9" x14ac:dyDescent="0.2">
      <c r="A75" s="8">
        <v>43221</v>
      </c>
      <c r="B75" s="94">
        <v>5</v>
      </c>
      <c r="C75" s="10">
        <v>5</v>
      </c>
      <c r="D75" s="10">
        <v>0</v>
      </c>
      <c r="E75" s="46">
        <v>724</v>
      </c>
      <c r="F75" s="10">
        <v>693</v>
      </c>
      <c r="G75" s="74">
        <v>31</v>
      </c>
      <c r="H75" s="80"/>
      <c r="I75" s="80"/>
    </row>
    <row r="76" spans="1:9" x14ac:dyDescent="0.2">
      <c r="A76" s="8">
        <v>43252</v>
      </c>
      <c r="B76" s="94">
        <v>5</v>
      </c>
      <c r="C76" s="10">
        <v>5</v>
      </c>
      <c r="D76" s="10">
        <v>0</v>
      </c>
      <c r="E76" s="46">
        <v>703</v>
      </c>
      <c r="F76" s="10">
        <v>671</v>
      </c>
      <c r="G76" s="74">
        <v>32</v>
      </c>
      <c r="H76" s="80"/>
      <c r="I76" s="80"/>
    </row>
    <row r="77" spans="1:9" x14ac:dyDescent="0.2">
      <c r="A77" s="8">
        <v>43282</v>
      </c>
      <c r="B77" s="94">
        <v>110</v>
      </c>
      <c r="C77" s="10">
        <v>110</v>
      </c>
      <c r="D77" s="10">
        <v>0</v>
      </c>
      <c r="E77" s="46">
        <v>704</v>
      </c>
      <c r="F77" s="10">
        <v>676</v>
      </c>
      <c r="G77" s="74">
        <v>28</v>
      </c>
      <c r="H77" s="80"/>
      <c r="I77" s="80"/>
    </row>
    <row r="78" spans="1:9" x14ac:dyDescent="0.2">
      <c r="A78" s="8">
        <v>43313</v>
      </c>
      <c r="B78" s="94">
        <v>87</v>
      </c>
      <c r="C78" s="10">
        <v>87</v>
      </c>
      <c r="D78" s="10">
        <v>0</v>
      </c>
      <c r="E78" s="46">
        <v>721</v>
      </c>
      <c r="F78" s="10">
        <v>693</v>
      </c>
      <c r="G78" s="74">
        <v>28</v>
      </c>
      <c r="H78" s="80"/>
      <c r="I78" s="80"/>
    </row>
    <row r="79" spans="1:9" x14ac:dyDescent="0.2">
      <c r="A79" s="8">
        <v>43344</v>
      </c>
      <c r="B79" s="94">
        <v>263</v>
      </c>
      <c r="C79" s="10">
        <v>250</v>
      </c>
      <c r="D79" s="10">
        <v>13</v>
      </c>
      <c r="E79" s="46">
        <v>742</v>
      </c>
      <c r="F79" s="10">
        <v>716</v>
      </c>
      <c r="G79" s="74">
        <v>26</v>
      </c>
      <c r="H79" s="80"/>
      <c r="I79" s="80"/>
    </row>
    <row r="80" spans="1:9" x14ac:dyDescent="0.2">
      <c r="A80" s="8">
        <v>43374</v>
      </c>
      <c r="B80" s="94">
        <v>55</v>
      </c>
      <c r="C80" s="10">
        <v>54</v>
      </c>
      <c r="D80" s="10">
        <v>1</v>
      </c>
      <c r="E80" s="46">
        <v>754</v>
      </c>
      <c r="F80" s="10">
        <v>730</v>
      </c>
      <c r="G80" s="74">
        <v>24</v>
      </c>
      <c r="H80" s="80"/>
      <c r="I80" s="80"/>
    </row>
    <row r="81" spans="1:9" x14ac:dyDescent="0.2">
      <c r="A81" s="8">
        <v>43405</v>
      </c>
      <c r="B81" s="94">
        <v>36</v>
      </c>
      <c r="C81" s="10">
        <v>36</v>
      </c>
      <c r="D81" s="10">
        <v>0</v>
      </c>
      <c r="E81" s="46">
        <v>745</v>
      </c>
      <c r="F81" s="10">
        <v>726</v>
      </c>
      <c r="G81" s="74">
        <v>19</v>
      </c>
      <c r="H81" s="80"/>
      <c r="I81" s="80"/>
    </row>
    <row r="82" spans="1:9" x14ac:dyDescent="0.2">
      <c r="A82" s="49">
        <v>43435</v>
      </c>
      <c r="B82" s="95">
        <v>29</v>
      </c>
      <c r="C82" s="50">
        <v>29</v>
      </c>
      <c r="D82" s="50">
        <v>0</v>
      </c>
      <c r="E82" s="93">
        <v>747</v>
      </c>
      <c r="F82" s="50">
        <v>729</v>
      </c>
      <c r="G82" s="75">
        <v>18</v>
      </c>
      <c r="H82" s="80"/>
      <c r="I82" s="80"/>
    </row>
    <row r="83" spans="1:9" x14ac:dyDescent="0.2">
      <c r="A83" s="8">
        <v>43466</v>
      </c>
      <c r="B83" s="94">
        <v>20</v>
      </c>
      <c r="C83" s="10">
        <v>20</v>
      </c>
      <c r="D83" s="10">
        <v>0</v>
      </c>
      <c r="E83" s="46">
        <v>753</v>
      </c>
      <c r="F83" s="10">
        <v>734</v>
      </c>
      <c r="G83" s="74">
        <v>19</v>
      </c>
      <c r="H83" s="80"/>
      <c r="I83" s="80"/>
    </row>
    <row r="84" spans="1:9" x14ac:dyDescent="0.2">
      <c r="A84" s="8">
        <v>43497</v>
      </c>
      <c r="B84" s="94">
        <v>4</v>
      </c>
      <c r="C84" s="10">
        <v>4</v>
      </c>
      <c r="D84" s="10">
        <v>0</v>
      </c>
      <c r="E84" s="46">
        <v>745</v>
      </c>
      <c r="F84" s="10">
        <v>727</v>
      </c>
      <c r="G84" s="74">
        <v>18</v>
      </c>
      <c r="H84" s="80"/>
      <c r="I84" s="80"/>
    </row>
    <row r="85" spans="1:9" x14ac:dyDescent="0.2">
      <c r="A85" s="8">
        <v>43525</v>
      </c>
      <c r="B85" s="94">
        <v>9</v>
      </c>
      <c r="C85" s="10">
        <v>9</v>
      </c>
      <c r="D85" s="10">
        <v>0</v>
      </c>
      <c r="E85" s="46">
        <v>732</v>
      </c>
      <c r="F85" s="10">
        <v>714</v>
      </c>
      <c r="G85" s="74">
        <v>18</v>
      </c>
      <c r="H85" s="80"/>
      <c r="I85" s="80"/>
    </row>
    <row r="86" spans="1:9" x14ac:dyDescent="0.2">
      <c r="A86" s="8">
        <v>43556</v>
      </c>
      <c r="B86" s="94">
        <v>5</v>
      </c>
      <c r="C86" s="10">
        <v>5</v>
      </c>
      <c r="D86" s="10">
        <v>0</v>
      </c>
      <c r="E86" s="46">
        <v>722</v>
      </c>
      <c r="F86" s="10">
        <v>704</v>
      </c>
      <c r="G86" s="74">
        <v>18</v>
      </c>
      <c r="H86" s="80"/>
      <c r="I86" s="80"/>
    </row>
    <row r="87" spans="1:9" x14ac:dyDescent="0.2">
      <c r="A87" s="8">
        <v>43586</v>
      </c>
      <c r="B87" s="94">
        <v>8</v>
      </c>
      <c r="C87" s="10">
        <v>8</v>
      </c>
      <c r="D87" s="10">
        <v>0</v>
      </c>
      <c r="E87" s="46">
        <v>708</v>
      </c>
      <c r="F87" s="10">
        <v>690</v>
      </c>
      <c r="G87" s="74">
        <v>18</v>
      </c>
      <c r="H87" s="80"/>
      <c r="I87" s="80"/>
    </row>
    <row r="88" spans="1:9" x14ac:dyDescent="0.2">
      <c r="A88" s="8">
        <v>43617</v>
      </c>
      <c r="B88" s="94">
        <v>6</v>
      </c>
      <c r="C88" s="10">
        <v>6</v>
      </c>
      <c r="D88" s="10">
        <v>0</v>
      </c>
      <c r="E88" s="46">
        <v>693</v>
      </c>
      <c r="F88" s="10">
        <v>675</v>
      </c>
      <c r="G88" s="74">
        <v>18</v>
      </c>
      <c r="H88" s="80"/>
      <c r="I88" s="80"/>
    </row>
    <row r="89" spans="1:9" x14ac:dyDescent="0.2">
      <c r="A89" s="8">
        <v>43647</v>
      </c>
      <c r="B89" s="94">
        <v>93</v>
      </c>
      <c r="C89" s="10">
        <v>93</v>
      </c>
      <c r="D89" s="10">
        <v>0</v>
      </c>
      <c r="E89" s="46">
        <v>673</v>
      </c>
      <c r="F89" s="10">
        <v>656</v>
      </c>
      <c r="G89" s="74">
        <v>17</v>
      </c>
      <c r="H89" s="80"/>
      <c r="I89" s="80"/>
    </row>
    <row r="90" spans="1:9" x14ac:dyDescent="0.2">
      <c r="A90" s="8">
        <v>43678</v>
      </c>
      <c r="B90" s="94">
        <v>80</v>
      </c>
      <c r="C90" s="10">
        <v>79</v>
      </c>
      <c r="D90" s="10">
        <v>1</v>
      </c>
      <c r="E90" s="46">
        <v>671</v>
      </c>
      <c r="F90" s="10">
        <v>653</v>
      </c>
      <c r="G90" s="74">
        <v>18</v>
      </c>
      <c r="H90" s="80"/>
      <c r="I90" s="80"/>
    </row>
    <row r="91" spans="1:9" x14ac:dyDescent="0.2">
      <c r="A91" s="8">
        <v>43709</v>
      </c>
      <c r="B91" s="94">
        <v>305</v>
      </c>
      <c r="C91" s="10">
        <v>290</v>
      </c>
      <c r="D91" s="10">
        <v>15</v>
      </c>
      <c r="E91" s="46">
        <v>769</v>
      </c>
      <c r="F91" s="10">
        <v>746</v>
      </c>
      <c r="G91" s="74">
        <v>23</v>
      </c>
      <c r="H91" s="80"/>
      <c r="I91" s="80"/>
    </row>
    <row r="92" spans="1:9" x14ac:dyDescent="0.2">
      <c r="A92" s="8">
        <v>43739</v>
      </c>
      <c r="B92" s="94">
        <v>82</v>
      </c>
      <c r="C92" s="10">
        <v>82</v>
      </c>
      <c r="D92" s="10">
        <v>0</v>
      </c>
      <c r="E92" s="46">
        <v>816</v>
      </c>
      <c r="F92" s="10">
        <v>794</v>
      </c>
      <c r="G92" s="74">
        <v>22</v>
      </c>
      <c r="H92" s="80"/>
      <c r="I92" s="80"/>
    </row>
    <row r="93" spans="1:9" x14ac:dyDescent="0.2">
      <c r="A93" s="8">
        <v>43770</v>
      </c>
      <c r="B93" s="94">
        <v>48</v>
      </c>
      <c r="C93" s="10">
        <v>48</v>
      </c>
      <c r="D93" s="10">
        <v>0</v>
      </c>
      <c r="E93" s="46">
        <v>843</v>
      </c>
      <c r="F93" s="10">
        <v>822</v>
      </c>
      <c r="G93" s="74">
        <v>21</v>
      </c>
      <c r="H93" s="80"/>
      <c r="I93" s="80"/>
    </row>
    <row r="94" spans="1:9" x14ac:dyDescent="0.2">
      <c r="A94" s="49">
        <v>43800</v>
      </c>
      <c r="B94" s="95">
        <v>27</v>
      </c>
      <c r="C94" s="50">
        <v>26</v>
      </c>
      <c r="D94" s="50">
        <v>1</v>
      </c>
      <c r="E94" s="93">
        <v>854</v>
      </c>
      <c r="F94" s="50">
        <v>832</v>
      </c>
      <c r="G94" s="75">
        <v>22</v>
      </c>
      <c r="H94" s="80"/>
      <c r="I94" s="80"/>
    </row>
    <row r="95" spans="1:9" x14ac:dyDescent="0.2">
      <c r="A95" s="8">
        <v>43831</v>
      </c>
      <c r="B95" s="94">
        <v>27</v>
      </c>
      <c r="C95" s="10">
        <v>27</v>
      </c>
      <c r="D95" s="10">
        <v>0</v>
      </c>
      <c r="E95" s="46">
        <v>861</v>
      </c>
      <c r="F95" s="10">
        <v>839</v>
      </c>
      <c r="G95" s="74">
        <v>22</v>
      </c>
      <c r="H95" s="80"/>
      <c r="I95" s="80"/>
    </row>
    <row r="96" spans="1:9" x14ac:dyDescent="0.2">
      <c r="A96" s="8">
        <v>43862</v>
      </c>
      <c r="B96" s="94">
        <v>9</v>
      </c>
      <c r="C96" s="10">
        <v>9</v>
      </c>
      <c r="D96" s="10">
        <v>0</v>
      </c>
      <c r="E96" s="46">
        <v>842</v>
      </c>
      <c r="F96" s="10">
        <v>820</v>
      </c>
      <c r="G96" s="74">
        <v>22</v>
      </c>
      <c r="H96" s="80"/>
      <c r="I96" s="80"/>
    </row>
    <row r="97" spans="1:9" x14ac:dyDescent="0.2">
      <c r="A97" s="8">
        <v>43891</v>
      </c>
      <c r="B97" s="94">
        <v>10</v>
      </c>
      <c r="C97" s="10">
        <v>10</v>
      </c>
      <c r="D97" s="10">
        <v>0</v>
      </c>
      <c r="E97" s="46">
        <v>842</v>
      </c>
      <c r="F97" s="10">
        <v>820</v>
      </c>
      <c r="G97" s="74">
        <v>22</v>
      </c>
      <c r="H97" s="80"/>
      <c r="I97" s="80"/>
    </row>
    <row r="98" spans="1:9" x14ac:dyDescent="0.2">
      <c r="A98" s="8">
        <v>43922</v>
      </c>
      <c r="B98" s="94">
        <v>3</v>
      </c>
      <c r="C98" s="10">
        <v>3</v>
      </c>
      <c r="D98" s="10">
        <v>0</v>
      </c>
      <c r="E98" s="46">
        <v>840</v>
      </c>
      <c r="F98" s="10">
        <v>818</v>
      </c>
      <c r="G98" s="74">
        <v>22</v>
      </c>
      <c r="H98" s="80"/>
      <c r="I98" s="80"/>
    </row>
    <row r="99" spans="1:9" x14ac:dyDescent="0.2">
      <c r="A99" s="8">
        <v>43952</v>
      </c>
      <c r="B99" s="94">
        <v>5</v>
      </c>
      <c r="C99" s="10">
        <v>5</v>
      </c>
      <c r="D99" s="10">
        <v>0</v>
      </c>
      <c r="E99" s="46">
        <v>832</v>
      </c>
      <c r="F99" s="10">
        <v>810</v>
      </c>
      <c r="G99" s="74">
        <v>22</v>
      </c>
      <c r="H99" s="80"/>
      <c r="I99" s="80"/>
    </row>
    <row r="100" spans="1:9" x14ac:dyDescent="0.2">
      <c r="A100" s="8">
        <v>43983</v>
      </c>
      <c r="B100" s="94">
        <v>1</v>
      </c>
      <c r="C100" s="10">
        <v>1</v>
      </c>
      <c r="D100" s="10">
        <v>0</v>
      </c>
      <c r="E100" s="46">
        <v>800</v>
      </c>
      <c r="F100" s="10">
        <v>778</v>
      </c>
      <c r="G100" s="74">
        <v>22</v>
      </c>
      <c r="H100" s="80"/>
      <c r="I100" s="80"/>
    </row>
    <row r="101" spans="1:9" x14ac:dyDescent="0.2">
      <c r="A101" s="8">
        <v>44013</v>
      </c>
      <c r="B101" s="94">
        <v>111</v>
      </c>
      <c r="C101" s="10">
        <v>111</v>
      </c>
      <c r="D101" s="10">
        <v>0</v>
      </c>
      <c r="E101" s="46">
        <v>800</v>
      </c>
      <c r="F101" s="10">
        <v>781</v>
      </c>
      <c r="G101" s="74">
        <v>19</v>
      </c>
      <c r="H101" s="80"/>
      <c r="I101" s="80"/>
    </row>
    <row r="102" spans="1:9" x14ac:dyDescent="0.2">
      <c r="A102" s="8">
        <v>44044</v>
      </c>
      <c r="B102" s="94">
        <v>73</v>
      </c>
      <c r="C102" s="10">
        <v>73</v>
      </c>
      <c r="D102" s="10">
        <v>0</v>
      </c>
      <c r="E102" s="46">
        <v>785</v>
      </c>
      <c r="F102" s="10">
        <v>766</v>
      </c>
      <c r="G102" s="74">
        <v>19</v>
      </c>
      <c r="H102" s="80"/>
      <c r="I102" s="80"/>
    </row>
    <row r="103" spans="1:9" x14ac:dyDescent="0.2">
      <c r="A103" s="8">
        <v>44075</v>
      </c>
      <c r="B103" s="94">
        <v>378</v>
      </c>
      <c r="C103" s="10">
        <v>368</v>
      </c>
      <c r="D103" s="10">
        <v>10</v>
      </c>
      <c r="E103" s="46">
        <v>935</v>
      </c>
      <c r="F103" s="10">
        <v>912</v>
      </c>
      <c r="G103" s="74">
        <v>23</v>
      </c>
      <c r="H103" s="80"/>
      <c r="I103" s="80"/>
    </row>
    <row r="104" spans="1:9" x14ac:dyDescent="0.2">
      <c r="A104" s="8">
        <v>44105</v>
      </c>
      <c r="B104" s="94">
        <v>129</v>
      </c>
      <c r="C104" s="10">
        <v>126</v>
      </c>
      <c r="D104" s="10">
        <v>3</v>
      </c>
      <c r="E104" s="46">
        <v>1020</v>
      </c>
      <c r="F104" s="10">
        <v>993</v>
      </c>
      <c r="G104" s="74">
        <v>27</v>
      </c>
      <c r="H104" s="80"/>
      <c r="I104" s="80"/>
    </row>
    <row r="105" spans="1:9" x14ac:dyDescent="0.2">
      <c r="A105" s="8">
        <v>44136</v>
      </c>
      <c r="B105" s="94">
        <v>72</v>
      </c>
      <c r="C105" s="10">
        <v>68</v>
      </c>
      <c r="D105" s="10">
        <v>4</v>
      </c>
      <c r="E105" s="46">
        <v>1072</v>
      </c>
      <c r="F105" s="10">
        <v>1041</v>
      </c>
      <c r="G105" s="74">
        <v>31</v>
      </c>
      <c r="H105" s="80"/>
      <c r="I105" s="80"/>
    </row>
    <row r="106" spans="1:9" x14ac:dyDescent="0.2">
      <c r="A106" s="49">
        <v>44166</v>
      </c>
      <c r="B106" s="95">
        <v>29</v>
      </c>
      <c r="C106" s="50">
        <v>29</v>
      </c>
      <c r="D106" s="50">
        <v>0</v>
      </c>
      <c r="E106" s="93">
        <v>1075</v>
      </c>
      <c r="F106" s="50">
        <v>1044</v>
      </c>
      <c r="G106" s="75">
        <v>31</v>
      </c>
      <c r="H106" s="80"/>
      <c r="I106" s="80"/>
    </row>
    <row r="107" spans="1:9" x14ac:dyDescent="0.2">
      <c r="A107" s="8">
        <v>44197</v>
      </c>
      <c r="B107" s="94">
        <v>38</v>
      </c>
      <c r="C107" s="10">
        <v>37</v>
      </c>
      <c r="D107" s="10">
        <v>1</v>
      </c>
      <c r="E107" s="46">
        <v>1088</v>
      </c>
      <c r="F107" s="10">
        <v>1056</v>
      </c>
      <c r="G107" s="74">
        <v>32</v>
      </c>
      <c r="H107" s="80"/>
      <c r="I107" s="80"/>
    </row>
    <row r="108" spans="1:9" x14ac:dyDescent="0.2">
      <c r="A108" s="8">
        <v>44228</v>
      </c>
      <c r="B108" s="94">
        <v>44</v>
      </c>
      <c r="C108" s="10">
        <v>44</v>
      </c>
      <c r="D108" s="10">
        <v>0</v>
      </c>
      <c r="E108" s="46">
        <v>1117</v>
      </c>
      <c r="F108" s="10">
        <v>1085</v>
      </c>
      <c r="G108" s="74">
        <v>32</v>
      </c>
      <c r="H108" s="80"/>
      <c r="I108" s="80"/>
    </row>
    <row r="109" spans="1:9" x14ac:dyDescent="0.2">
      <c r="A109" s="8">
        <v>44256</v>
      </c>
      <c r="B109" s="94">
        <v>28</v>
      </c>
      <c r="C109" s="10">
        <v>27</v>
      </c>
      <c r="D109" s="10">
        <v>1</v>
      </c>
      <c r="E109" s="46">
        <v>1124</v>
      </c>
      <c r="F109" s="10">
        <v>1091</v>
      </c>
      <c r="G109" s="74">
        <v>33</v>
      </c>
      <c r="H109" s="80"/>
      <c r="I109" s="80"/>
    </row>
    <row r="110" spans="1:9" x14ac:dyDescent="0.2">
      <c r="A110" s="8">
        <v>44287</v>
      </c>
      <c r="B110" s="94">
        <v>9</v>
      </c>
      <c r="C110" s="10">
        <v>9</v>
      </c>
      <c r="D110" s="10">
        <v>0</v>
      </c>
      <c r="E110" s="46">
        <v>1122</v>
      </c>
      <c r="F110" s="10">
        <v>1089</v>
      </c>
      <c r="G110" s="74">
        <v>33</v>
      </c>
      <c r="H110" s="80"/>
      <c r="I110" s="80"/>
    </row>
    <row r="111" spans="1:9" x14ac:dyDescent="0.2">
      <c r="A111" s="8">
        <v>44317</v>
      </c>
      <c r="B111" s="94">
        <v>14</v>
      </c>
      <c r="C111" s="10">
        <v>14</v>
      </c>
      <c r="D111" s="10">
        <v>0</v>
      </c>
      <c r="E111" s="46">
        <v>1111</v>
      </c>
      <c r="F111" s="10">
        <v>1078</v>
      </c>
      <c r="G111" s="74">
        <v>33</v>
      </c>
      <c r="H111" s="80"/>
      <c r="I111" s="80"/>
    </row>
    <row r="112" spans="1:9" x14ac:dyDescent="0.2">
      <c r="A112" s="8">
        <v>44348</v>
      </c>
      <c r="B112" s="94">
        <v>39</v>
      </c>
      <c r="C112" s="10">
        <v>39</v>
      </c>
      <c r="D112" s="10">
        <v>0</v>
      </c>
      <c r="E112" s="46">
        <v>1113</v>
      </c>
      <c r="F112" s="10">
        <v>1080</v>
      </c>
      <c r="G112" s="74">
        <v>33</v>
      </c>
      <c r="H112" s="80"/>
      <c r="I112" s="80"/>
    </row>
    <row r="113" spans="1:10" x14ac:dyDescent="0.2">
      <c r="A113" s="8">
        <v>44378</v>
      </c>
      <c r="B113" s="94">
        <v>127</v>
      </c>
      <c r="C113" s="10">
        <v>127</v>
      </c>
      <c r="D113" s="10">
        <v>0</v>
      </c>
      <c r="E113" s="46">
        <v>1072</v>
      </c>
      <c r="F113" s="10">
        <v>1043</v>
      </c>
      <c r="G113" s="74">
        <v>29</v>
      </c>
      <c r="H113" s="80"/>
      <c r="I113" s="80"/>
    </row>
    <row r="114" spans="1:10" x14ac:dyDescent="0.2">
      <c r="A114" s="8">
        <v>44409</v>
      </c>
      <c r="B114" s="94">
        <v>135</v>
      </c>
      <c r="C114" s="10">
        <v>133</v>
      </c>
      <c r="D114" s="10">
        <v>2</v>
      </c>
      <c r="E114" s="46">
        <v>1088</v>
      </c>
      <c r="F114" s="10">
        <v>1060</v>
      </c>
      <c r="G114" s="74">
        <v>28</v>
      </c>
      <c r="H114" s="80"/>
      <c r="I114" s="80"/>
    </row>
    <row r="115" spans="1:10" x14ac:dyDescent="0.2">
      <c r="A115" s="8">
        <v>44440</v>
      </c>
      <c r="B115" s="94">
        <v>525</v>
      </c>
      <c r="C115" s="10">
        <v>501</v>
      </c>
      <c r="D115" s="10">
        <v>24</v>
      </c>
      <c r="E115" s="46">
        <v>1283</v>
      </c>
      <c r="F115" s="10">
        <v>1244</v>
      </c>
      <c r="G115" s="74">
        <v>39</v>
      </c>
      <c r="H115" s="80"/>
      <c r="I115" s="80"/>
    </row>
    <row r="116" spans="1:10" x14ac:dyDescent="0.2">
      <c r="A116" s="8">
        <v>44470</v>
      </c>
      <c r="B116" s="94">
        <v>110</v>
      </c>
      <c r="C116" s="10">
        <v>108</v>
      </c>
      <c r="D116" s="10">
        <v>2</v>
      </c>
      <c r="E116" s="46">
        <v>1318</v>
      </c>
      <c r="F116" s="10">
        <v>1279</v>
      </c>
      <c r="G116" s="74">
        <v>39</v>
      </c>
      <c r="H116" s="80"/>
      <c r="I116" s="80"/>
    </row>
    <row r="117" spans="1:10" x14ac:dyDescent="0.2">
      <c r="A117" s="8">
        <v>44501</v>
      </c>
      <c r="B117" s="94">
        <v>91</v>
      </c>
      <c r="C117" s="10">
        <v>91</v>
      </c>
      <c r="D117" s="10">
        <v>0</v>
      </c>
      <c r="E117" s="46">
        <v>1370</v>
      </c>
      <c r="F117" s="10">
        <v>1331</v>
      </c>
      <c r="G117" s="74">
        <v>39</v>
      </c>
      <c r="H117" s="80"/>
      <c r="I117" s="80"/>
    </row>
    <row r="118" spans="1:10" x14ac:dyDescent="0.2">
      <c r="A118" s="49">
        <v>44531</v>
      </c>
      <c r="B118" s="95">
        <v>34</v>
      </c>
      <c r="C118" s="50">
        <v>34</v>
      </c>
      <c r="D118" s="50">
        <v>0</v>
      </c>
      <c r="E118" s="93">
        <v>1370</v>
      </c>
      <c r="F118" s="50">
        <v>1332</v>
      </c>
      <c r="G118" s="75">
        <v>38</v>
      </c>
      <c r="H118" s="80"/>
      <c r="I118" s="80"/>
    </row>
    <row r="119" spans="1:10" x14ac:dyDescent="0.2">
      <c r="A119" s="8">
        <v>44562</v>
      </c>
      <c r="B119" s="94">
        <v>36</v>
      </c>
      <c r="C119" s="10">
        <v>34</v>
      </c>
      <c r="D119" s="10">
        <v>2</v>
      </c>
      <c r="E119" s="46">
        <v>1360</v>
      </c>
      <c r="F119" s="10">
        <v>1320</v>
      </c>
      <c r="G119" s="74">
        <v>40</v>
      </c>
      <c r="H119" s="80"/>
      <c r="I119" s="80"/>
    </row>
    <row r="120" spans="1:10" x14ac:dyDescent="0.2">
      <c r="A120" s="8">
        <v>44593</v>
      </c>
      <c r="B120" s="94">
        <v>24</v>
      </c>
      <c r="C120" s="10">
        <v>24</v>
      </c>
      <c r="D120" s="10">
        <v>0</v>
      </c>
      <c r="E120" s="46">
        <v>1332</v>
      </c>
      <c r="F120" s="10">
        <v>1292</v>
      </c>
      <c r="G120" s="74">
        <v>40</v>
      </c>
      <c r="H120" s="89"/>
      <c r="I120" s="89"/>
      <c r="J120" s="89"/>
    </row>
    <row r="121" spans="1:10" x14ac:dyDescent="0.2">
      <c r="A121" s="8">
        <v>44621</v>
      </c>
      <c r="B121" s="94">
        <v>22</v>
      </c>
      <c r="C121" s="10">
        <v>22</v>
      </c>
      <c r="D121" s="10">
        <v>0</v>
      </c>
      <c r="E121" s="46">
        <v>1317</v>
      </c>
      <c r="F121" s="10">
        <v>1277</v>
      </c>
      <c r="G121" s="74">
        <v>40</v>
      </c>
    </row>
    <row r="122" spans="1:10" x14ac:dyDescent="0.2">
      <c r="A122" s="8">
        <v>44652</v>
      </c>
      <c r="B122" s="94">
        <v>14</v>
      </c>
      <c r="C122" s="10">
        <v>13</v>
      </c>
      <c r="D122" s="10">
        <v>1</v>
      </c>
      <c r="E122" s="46">
        <v>1302</v>
      </c>
      <c r="F122" s="10">
        <v>1262</v>
      </c>
      <c r="G122" s="74">
        <v>40</v>
      </c>
    </row>
    <row r="123" spans="1:10" x14ac:dyDescent="0.2">
      <c r="A123" s="8">
        <v>44682</v>
      </c>
      <c r="B123" s="94">
        <v>21</v>
      </c>
      <c r="C123" s="10">
        <v>21</v>
      </c>
      <c r="D123" s="10">
        <v>0</v>
      </c>
      <c r="E123" s="46">
        <v>1286</v>
      </c>
      <c r="F123" s="10">
        <v>1246</v>
      </c>
      <c r="G123" s="74">
        <v>40</v>
      </c>
    </row>
    <row r="124" spans="1:10" x14ac:dyDescent="0.2">
      <c r="A124" s="8">
        <v>44713</v>
      </c>
      <c r="B124" s="94">
        <v>33</v>
      </c>
      <c r="C124" s="10">
        <v>33</v>
      </c>
      <c r="D124" s="10">
        <v>0</v>
      </c>
      <c r="E124" s="46">
        <v>1278</v>
      </c>
      <c r="F124" s="10">
        <v>1239</v>
      </c>
      <c r="G124" s="74">
        <v>39</v>
      </c>
    </row>
    <row r="125" spans="1:10" x14ac:dyDescent="0.2">
      <c r="A125" s="8">
        <v>44743</v>
      </c>
      <c r="B125" s="94">
        <v>117</v>
      </c>
      <c r="C125" s="10">
        <v>117</v>
      </c>
      <c r="D125" s="10">
        <v>0</v>
      </c>
      <c r="E125" s="46">
        <v>1168</v>
      </c>
      <c r="F125" s="10">
        <v>1133</v>
      </c>
      <c r="G125" s="74">
        <v>35</v>
      </c>
    </row>
    <row r="126" spans="1:10" x14ac:dyDescent="0.2">
      <c r="A126" s="8">
        <v>44774</v>
      </c>
      <c r="B126" s="94">
        <v>143</v>
      </c>
      <c r="C126" s="10">
        <v>139</v>
      </c>
      <c r="D126" s="10">
        <v>4</v>
      </c>
      <c r="E126" s="46">
        <v>1132</v>
      </c>
      <c r="F126" s="10">
        <v>1096</v>
      </c>
      <c r="G126" s="74">
        <v>36</v>
      </c>
    </row>
    <row r="127" spans="1:10" x14ac:dyDescent="0.2">
      <c r="A127" s="8">
        <v>44805</v>
      </c>
      <c r="B127" s="94">
        <v>537</v>
      </c>
      <c r="C127" s="10">
        <v>513</v>
      </c>
      <c r="D127" s="10">
        <v>24</v>
      </c>
      <c r="E127" s="46">
        <v>1295</v>
      </c>
      <c r="F127" s="10">
        <v>1251</v>
      </c>
      <c r="G127" s="74">
        <v>44</v>
      </c>
    </row>
    <row r="128" spans="1:10" x14ac:dyDescent="0.2">
      <c r="A128" s="8">
        <v>44835</v>
      </c>
      <c r="B128" s="94">
        <v>131</v>
      </c>
      <c r="C128" s="10">
        <v>126</v>
      </c>
      <c r="D128" s="10">
        <v>5</v>
      </c>
      <c r="E128" s="46">
        <v>1349</v>
      </c>
      <c r="F128" s="10">
        <v>1300</v>
      </c>
      <c r="G128" s="74">
        <v>49</v>
      </c>
    </row>
    <row r="129" spans="1:9" x14ac:dyDescent="0.2">
      <c r="A129" s="8">
        <v>44866</v>
      </c>
      <c r="B129" s="94">
        <v>77</v>
      </c>
      <c r="C129" s="10">
        <v>76</v>
      </c>
      <c r="D129" s="10">
        <v>1</v>
      </c>
      <c r="E129" s="46">
        <v>1382</v>
      </c>
      <c r="F129" s="10">
        <v>1332</v>
      </c>
      <c r="G129" s="74">
        <v>50</v>
      </c>
    </row>
    <row r="130" spans="1:9" x14ac:dyDescent="0.2">
      <c r="A130" s="49">
        <v>44896</v>
      </c>
      <c r="B130" s="95">
        <v>47</v>
      </c>
      <c r="C130" s="50">
        <v>46</v>
      </c>
      <c r="D130" s="50">
        <v>1</v>
      </c>
      <c r="E130" s="93">
        <v>1381</v>
      </c>
      <c r="F130" s="50">
        <v>1330</v>
      </c>
      <c r="G130" s="75">
        <v>51</v>
      </c>
      <c r="H130" s="80"/>
      <c r="I130" s="80"/>
    </row>
    <row r="131" spans="1:9" x14ac:dyDescent="0.2">
      <c r="A131" s="8">
        <v>44927</v>
      </c>
      <c r="B131" s="94">
        <v>35</v>
      </c>
      <c r="C131" s="10">
        <v>34</v>
      </c>
      <c r="D131" s="10">
        <v>1</v>
      </c>
      <c r="E131" s="46">
        <v>1374</v>
      </c>
      <c r="F131" s="10">
        <v>1323</v>
      </c>
      <c r="G131" s="74">
        <v>51</v>
      </c>
    </row>
    <row r="132" spans="1:9" x14ac:dyDescent="0.2">
      <c r="A132" s="8">
        <v>44958</v>
      </c>
      <c r="B132" s="94">
        <v>18</v>
      </c>
      <c r="C132" s="10">
        <v>18</v>
      </c>
      <c r="D132" s="10">
        <v>0</v>
      </c>
      <c r="E132" s="46">
        <v>1352</v>
      </c>
      <c r="F132" s="10">
        <v>1301</v>
      </c>
      <c r="G132" s="74">
        <v>51</v>
      </c>
    </row>
    <row r="133" spans="1:9" x14ac:dyDescent="0.2">
      <c r="A133" s="8">
        <v>44986</v>
      </c>
      <c r="B133" s="94">
        <v>17</v>
      </c>
      <c r="C133" s="10">
        <v>17</v>
      </c>
      <c r="D133" s="10">
        <v>0</v>
      </c>
      <c r="E133" s="46">
        <v>1324</v>
      </c>
      <c r="F133" s="10">
        <v>1273</v>
      </c>
      <c r="G133" s="74">
        <v>51</v>
      </c>
    </row>
    <row r="134" spans="1:9" x14ac:dyDescent="0.2">
      <c r="A134" s="8">
        <v>45017</v>
      </c>
      <c r="B134" s="94">
        <v>18</v>
      </c>
      <c r="C134" s="10">
        <v>17</v>
      </c>
      <c r="D134" s="10">
        <v>1</v>
      </c>
      <c r="E134" s="46">
        <v>1311</v>
      </c>
      <c r="F134" s="10">
        <v>1259</v>
      </c>
      <c r="G134" s="74">
        <v>52</v>
      </c>
    </row>
    <row r="135" spans="1:9" x14ac:dyDescent="0.2">
      <c r="A135" s="8">
        <v>45047</v>
      </c>
      <c r="B135" s="94">
        <v>15</v>
      </c>
      <c r="C135" s="10">
        <v>15</v>
      </c>
      <c r="D135" s="10">
        <v>0</v>
      </c>
      <c r="E135" s="46">
        <v>1291</v>
      </c>
      <c r="F135" s="10">
        <v>1239</v>
      </c>
      <c r="G135" s="74">
        <v>52</v>
      </c>
    </row>
    <row r="136" spans="1:9" x14ac:dyDescent="0.2">
      <c r="A136" s="8">
        <v>45078</v>
      </c>
      <c r="B136" s="94">
        <v>28</v>
      </c>
      <c r="C136" s="10">
        <v>27</v>
      </c>
      <c r="D136" s="10">
        <v>1</v>
      </c>
      <c r="E136" s="46">
        <v>1280</v>
      </c>
      <c r="F136" s="10">
        <v>1227</v>
      </c>
      <c r="G136" s="74">
        <v>53</v>
      </c>
    </row>
    <row r="137" spans="1:9" x14ac:dyDescent="0.2">
      <c r="A137" s="8">
        <v>45108</v>
      </c>
      <c r="B137" s="94">
        <v>110</v>
      </c>
      <c r="C137" s="10">
        <v>108</v>
      </c>
      <c r="D137" s="10">
        <v>2</v>
      </c>
      <c r="E137" s="46">
        <v>1169</v>
      </c>
      <c r="F137" s="10">
        <v>1126</v>
      </c>
      <c r="G137" s="74">
        <v>43</v>
      </c>
    </row>
    <row r="138" spans="1:9" x14ac:dyDescent="0.2">
      <c r="A138" s="8">
        <v>45139</v>
      </c>
      <c r="B138" s="94">
        <v>153</v>
      </c>
      <c r="C138" s="10">
        <v>150</v>
      </c>
      <c r="D138" s="10">
        <v>3</v>
      </c>
      <c r="E138" s="46">
        <v>1154</v>
      </c>
      <c r="F138" s="10">
        <v>1112</v>
      </c>
      <c r="G138" s="74">
        <v>42</v>
      </c>
    </row>
    <row r="139" spans="1:9" x14ac:dyDescent="0.2">
      <c r="A139" s="8">
        <v>45170</v>
      </c>
      <c r="B139" s="94">
        <v>564</v>
      </c>
      <c r="C139" s="10">
        <v>543</v>
      </c>
      <c r="D139" s="10">
        <v>21</v>
      </c>
      <c r="E139" s="46">
        <v>1342</v>
      </c>
      <c r="F139" s="10">
        <v>1296</v>
      </c>
      <c r="G139" s="74">
        <v>46</v>
      </c>
    </row>
    <row r="140" spans="1:9" x14ac:dyDescent="0.2">
      <c r="A140" s="8">
        <v>45200</v>
      </c>
      <c r="B140" s="94">
        <v>153</v>
      </c>
      <c r="C140" s="10">
        <v>147</v>
      </c>
      <c r="D140" s="10">
        <v>6</v>
      </c>
      <c r="E140" s="46">
        <v>1412</v>
      </c>
      <c r="F140" s="10">
        <v>1363</v>
      </c>
      <c r="G140" s="74">
        <v>49</v>
      </c>
    </row>
    <row r="141" spans="1:9" x14ac:dyDescent="0.2">
      <c r="A141" s="8">
        <v>45231</v>
      </c>
      <c r="B141" s="94">
        <v>73</v>
      </c>
      <c r="C141" s="10">
        <v>72</v>
      </c>
      <c r="D141" s="10">
        <v>1</v>
      </c>
      <c r="E141" s="46">
        <v>1426</v>
      </c>
      <c r="F141" s="10">
        <v>1378</v>
      </c>
      <c r="G141" s="74">
        <v>48</v>
      </c>
    </row>
    <row r="142" spans="1:9" x14ac:dyDescent="0.2">
      <c r="A142" s="49">
        <v>45261</v>
      </c>
      <c r="B142" s="95">
        <v>36</v>
      </c>
      <c r="C142" s="50">
        <v>36</v>
      </c>
      <c r="D142" s="50">
        <v>0</v>
      </c>
      <c r="E142" s="93">
        <v>1430</v>
      </c>
      <c r="F142" s="50">
        <v>1382</v>
      </c>
      <c r="G142" s="75">
        <v>48</v>
      </c>
    </row>
    <row r="143" spans="1:9" x14ac:dyDescent="0.2">
      <c r="A143" s="8">
        <v>45292</v>
      </c>
      <c r="B143" s="94">
        <v>45</v>
      </c>
      <c r="C143" s="10">
        <v>45</v>
      </c>
      <c r="D143" s="10">
        <v>0</v>
      </c>
      <c r="E143" s="46">
        <v>1422</v>
      </c>
      <c r="F143" s="10">
        <v>1377</v>
      </c>
      <c r="G143" s="74">
        <v>45</v>
      </c>
    </row>
    <row r="144" spans="1:9" x14ac:dyDescent="0.2">
      <c r="A144" s="8">
        <v>45323</v>
      </c>
      <c r="B144" s="94">
        <v>25</v>
      </c>
      <c r="C144" s="10">
        <v>24</v>
      </c>
      <c r="D144" s="10">
        <v>1</v>
      </c>
      <c r="E144" s="46">
        <v>1407</v>
      </c>
      <c r="F144" s="10">
        <v>1361</v>
      </c>
      <c r="G144" s="74">
        <v>46</v>
      </c>
    </row>
    <row r="145" spans="1:7" x14ac:dyDescent="0.2">
      <c r="A145" s="8">
        <v>45352</v>
      </c>
      <c r="B145" s="94">
        <v>22</v>
      </c>
      <c r="C145" s="10">
        <v>22</v>
      </c>
      <c r="D145" s="10">
        <v>0</v>
      </c>
      <c r="E145" s="46">
        <v>1394</v>
      </c>
      <c r="F145" s="10">
        <v>1349</v>
      </c>
      <c r="G145" s="74">
        <v>45</v>
      </c>
    </row>
    <row r="146" spans="1:7" x14ac:dyDescent="0.2">
      <c r="A146" s="8">
        <v>45383</v>
      </c>
      <c r="B146" s="94">
        <v>17</v>
      </c>
      <c r="C146" s="10">
        <v>17</v>
      </c>
      <c r="D146" s="10">
        <v>0</v>
      </c>
      <c r="E146" s="46">
        <v>1374</v>
      </c>
      <c r="F146" s="10">
        <v>1329</v>
      </c>
      <c r="G146" s="74">
        <v>45</v>
      </c>
    </row>
    <row r="147" spans="1:7" x14ac:dyDescent="0.2">
      <c r="A147" s="8">
        <v>45413</v>
      </c>
      <c r="B147" s="94">
        <v>7</v>
      </c>
      <c r="C147" s="10">
        <v>7</v>
      </c>
      <c r="D147" s="10">
        <v>0</v>
      </c>
      <c r="E147" s="46">
        <v>1356</v>
      </c>
      <c r="F147" s="10">
        <v>1311</v>
      </c>
      <c r="G147" s="74">
        <v>45</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0"/>
  <sheetViews>
    <sheetView zoomScaleNormal="100" workbookViewId="0">
      <pane ySplit="10" topLeftCell="A11" activePane="bottomLeft" state="frozen"/>
      <selection activeCell="H24" sqref="H24"/>
      <selection pane="bottomLeft" activeCell="H24" sqref="H2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6" t="s">
        <v>92</v>
      </c>
      <c r="C6" s="126"/>
      <c r="D6" s="126"/>
      <c r="E6" s="126"/>
      <c r="F6" s="126"/>
      <c r="G6" s="126"/>
      <c r="H6" s="126"/>
      <c r="I6" s="126"/>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7" t="s">
        <v>47</v>
      </c>
      <c r="C9" s="128"/>
      <c r="D9" s="128"/>
      <c r="E9" s="127" t="s">
        <v>46</v>
      </c>
      <c r="F9" s="128"/>
      <c r="G9" s="129"/>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6389</v>
      </c>
      <c r="F11" s="10">
        <v>6184</v>
      </c>
      <c r="G11" s="73">
        <v>205</v>
      </c>
      <c r="H11" s="80"/>
      <c r="I11" s="80"/>
    </row>
    <row r="12" spans="1:11" x14ac:dyDescent="0.2">
      <c r="A12" s="8">
        <v>41306</v>
      </c>
      <c r="B12" s="94">
        <v>46</v>
      </c>
      <c r="C12" s="10">
        <v>41</v>
      </c>
      <c r="D12" s="10">
        <v>5</v>
      </c>
      <c r="E12" s="46">
        <v>6344</v>
      </c>
      <c r="F12" s="10">
        <v>6138</v>
      </c>
      <c r="G12" s="74">
        <v>206</v>
      </c>
      <c r="H12" s="80"/>
      <c r="I12" s="80"/>
    </row>
    <row r="13" spans="1:11" x14ac:dyDescent="0.2">
      <c r="A13" s="8">
        <v>41334</v>
      </c>
      <c r="B13" s="94">
        <v>41</v>
      </c>
      <c r="C13" s="10">
        <v>41</v>
      </c>
      <c r="D13" s="10">
        <v>0</v>
      </c>
      <c r="E13" s="46">
        <v>6267</v>
      </c>
      <c r="F13" s="10">
        <v>6061</v>
      </c>
      <c r="G13" s="74">
        <v>206</v>
      </c>
      <c r="H13" s="80"/>
      <c r="I13" s="80"/>
    </row>
    <row r="14" spans="1:11" x14ac:dyDescent="0.2">
      <c r="A14" s="8">
        <v>41365</v>
      </c>
      <c r="B14" s="94">
        <v>51</v>
      </c>
      <c r="C14" s="10">
        <v>51</v>
      </c>
      <c r="D14" s="10">
        <v>0</v>
      </c>
      <c r="E14" s="46">
        <v>6229</v>
      </c>
      <c r="F14" s="10">
        <v>6024</v>
      </c>
      <c r="G14" s="74">
        <v>205</v>
      </c>
      <c r="H14" s="80"/>
      <c r="I14" s="80"/>
    </row>
    <row r="15" spans="1:11" x14ac:dyDescent="0.2">
      <c r="A15" s="8">
        <v>41395</v>
      </c>
      <c r="B15" s="94">
        <v>31</v>
      </c>
      <c r="C15" s="10">
        <v>31</v>
      </c>
      <c r="D15" s="10">
        <v>0</v>
      </c>
      <c r="E15" s="46">
        <v>6157</v>
      </c>
      <c r="F15" s="10">
        <v>5952</v>
      </c>
      <c r="G15" s="74">
        <v>205</v>
      </c>
      <c r="H15" s="80"/>
      <c r="I15" s="80"/>
    </row>
    <row r="16" spans="1:11" x14ac:dyDescent="0.2">
      <c r="A16" s="8">
        <v>41426</v>
      </c>
      <c r="B16" s="94">
        <v>52</v>
      </c>
      <c r="C16" s="10">
        <v>52</v>
      </c>
      <c r="D16" s="10">
        <v>0</v>
      </c>
      <c r="E16" s="46">
        <v>6062</v>
      </c>
      <c r="F16" s="10">
        <v>5857</v>
      </c>
      <c r="G16" s="74">
        <v>205</v>
      </c>
      <c r="H16" s="80"/>
      <c r="I16" s="80"/>
    </row>
    <row r="17" spans="1:10" ht="15" x14ac:dyDescent="0.25">
      <c r="A17" s="8">
        <v>41456</v>
      </c>
      <c r="B17" s="94">
        <v>696</v>
      </c>
      <c r="C17" s="10">
        <v>691</v>
      </c>
      <c r="D17" s="10">
        <v>5</v>
      </c>
      <c r="E17" s="46">
        <v>6027</v>
      </c>
      <c r="F17" s="10">
        <v>5823</v>
      </c>
      <c r="G17" s="74">
        <v>204</v>
      </c>
      <c r="H17" s="80"/>
      <c r="I17" s="80"/>
      <c r="J17"/>
    </row>
    <row r="18" spans="1:10" ht="15" x14ac:dyDescent="0.25">
      <c r="A18" s="8">
        <v>41487</v>
      </c>
      <c r="B18" s="94">
        <v>430</v>
      </c>
      <c r="C18" s="10">
        <v>422</v>
      </c>
      <c r="D18" s="10">
        <v>8</v>
      </c>
      <c r="E18" s="46">
        <v>5899</v>
      </c>
      <c r="F18" s="10">
        <v>5697</v>
      </c>
      <c r="G18" s="74">
        <v>202</v>
      </c>
      <c r="H18" s="80"/>
      <c r="I18" s="80"/>
      <c r="J18"/>
    </row>
    <row r="19" spans="1:10" ht="15" x14ac:dyDescent="0.25">
      <c r="A19" s="8">
        <v>41518</v>
      </c>
      <c r="B19" s="94">
        <v>2175</v>
      </c>
      <c r="C19" s="10">
        <v>2108</v>
      </c>
      <c r="D19" s="10">
        <v>67</v>
      </c>
      <c r="E19" s="46">
        <v>6004</v>
      </c>
      <c r="F19" s="10">
        <v>5795</v>
      </c>
      <c r="G19" s="74">
        <v>209</v>
      </c>
      <c r="H19" s="80"/>
      <c r="I19" s="80"/>
      <c r="J19"/>
    </row>
    <row r="20" spans="1:10" ht="15" x14ac:dyDescent="0.25">
      <c r="A20" s="8">
        <v>41548</v>
      </c>
      <c r="B20" s="94">
        <v>578</v>
      </c>
      <c r="C20" s="10">
        <v>554</v>
      </c>
      <c r="D20" s="10">
        <v>24</v>
      </c>
      <c r="E20" s="46">
        <v>6158</v>
      </c>
      <c r="F20" s="10">
        <v>5947</v>
      </c>
      <c r="G20" s="74">
        <v>211</v>
      </c>
      <c r="H20" s="80"/>
      <c r="I20" s="80"/>
      <c r="J20"/>
    </row>
    <row r="21" spans="1:10" ht="15" x14ac:dyDescent="0.25">
      <c r="A21" s="8">
        <v>41579</v>
      </c>
      <c r="B21" s="94">
        <v>264</v>
      </c>
      <c r="C21" s="10">
        <v>259</v>
      </c>
      <c r="D21" s="10">
        <v>5</v>
      </c>
      <c r="E21" s="46">
        <v>6201</v>
      </c>
      <c r="F21" s="10">
        <v>5991</v>
      </c>
      <c r="G21" s="74">
        <v>210</v>
      </c>
      <c r="H21" s="80"/>
      <c r="I21" s="80"/>
      <c r="J21"/>
    </row>
    <row r="22" spans="1:10" ht="15" x14ac:dyDescent="0.25">
      <c r="A22" s="49">
        <v>41609</v>
      </c>
      <c r="B22" s="95">
        <v>170</v>
      </c>
      <c r="C22" s="50">
        <v>169</v>
      </c>
      <c r="D22" s="50">
        <v>1</v>
      </c>
      <c r="E22" s="93">
        <v>6231</v>
      </c>
      <c r="F22" s="50">
        <v>6022</v>
      </c>
      <c r="G22" s="75">
        <v>209</v>
      </c>
      <c r="H22" s="80"/>
      <c r="I22" s="80"/>
      <c r="J22"/>
    </row>
    <row r="23" spans="1:10" ht="15" x14ac:dyDescent="0.25">
      <c r="A23" s="8">
        <v>41640</v>
      </c>
      <c r="B23" s="94">
        <v>72</v>
      </c>
      <c r="C23" s="10">
        <v>68</v>
      </c>
      <c r="D23" s="10">
        <v>4</v>
      </c>
      <c r="E23" s="46">
        <v>6158</v>
      </c>
      <c r="F23" s="10">
        <v>5947</v>
      </c>
      <c r="G23" s="74">
        <v>211</v>
      </c>
      <c r="H23" s="80"/>
      <c r="I23" s="80"/>
      <c r="J23"/>
    </row>
    <row r="24" spans="1:10" ht="15" x14ac:dyDescent="0.25">
      <c r="A24" s="8">
        <v>41671</v>
      </c>
      <c r="B24" s="94">
        <v>56</v>
      </c>
      <c r="C24" s="10">
        <v>56</v>
      </c>
      <c r="D24" s="10">
        <v>0</v>
      </c>
      <c r="E24" s="46">
        <v>6113</v>
      </c>
      <c r="F24" s="10">
        <v>5902</v>
      </c>
      <c r="G24" s="74">
        <v>211</v>
      </c>
      <c r="H24" s="80"/>
      <c r="I24" s="80"/>
      <c r="J24"/>
    </row>
    <row r="25" spans="1:10" ht="15" x14ac:dyDescent="0.25">
      <c r="A25" s="8">
        <v>41699</v>
      </c>
      <c r="B25" s="94">
        <v>47</v>
      </c>
      <c r="C25" s="10">
        <v>47</v>
      </c>
      <c r="D25" s="10">
        <v>0</v>
      </c>
      <c r="E25" s="46">
        <v>6048</v>
      </c>
      <c r="F25" s="10">
        <v>5837</v>
      </c>
      <c r="G25" s="74">
        <v>211</v>
      </c>
      <c r="H25" s="80"/>
      <c r="I25" s="80"/>
      <c r="J25"/>
    </row>
    <row r="26" spans="1:10" ht="15" x14ac:dyDescent="0.25">
      <c r="A26" s="8">
        <v>41730</v>
      </c>
      <c r="B26" s="94">
        <v>29</v>
      </c>
      <c r="C26" s="10">
        <v>29</v>
      </c>
      <c r="D26" s="10">
        <v>0</v>
      </c>
      <c r="E26" s="46">
        <v>5978</v>
      </c>
      <c r="F26" s="10">
        <v>5768</v>
      </c>
      <c r="G26" s="74">
        <v>210</v>
      </c>
      <c r="H26" s="80"/>
      <c r="I26" s="80"/>
      <c r="J26"/>
    </row>
    <row r="27" spans="1:10" ht="15" x14ac:dyDescent="0.25">
      <c r="A27" s="8">
        <v>41760</v>
      </c>
      <c r="B27" s="94">
        <v>19</v>
      </c>
      <c r="C27" s="10">
        <v>19</v>
      </c>
      <c r="D27" s="10">
        <v>0</v>
      </c>
      <c r="E27" s="46">
        <v>5878</v>
      </c>
      <c r="F27" s="10">
        <v>5669</v>
      </c>
      <c r="G27" s="74">
        <v>209</v>
      </c>
      <c r="H27" s="80"/>
      <c r="I27" s="80"/>
      <c r="J27"/>
    </row>
    <row r="28" spans="1:10" ht="15" x14ac:dyDescent="0.25">
      <c r="A28" s="8">
        <v>41791</v>
      </c>
      <c r="B28" s="94">
        <v>57</v>
      </c>
      <c r="C28" s="10">
        <v>57</v>
      </c>
      <c r="D28" s="10">
        <v>0</v>
      </c>
      <c r="E28" s="46">
        <v>5777</v>
      </c>
      <c r="F28" s="10">
        <v>5568</v>
      </c>
      <c r="G28" s="74">
        <v>209</v>
      </c>
      <c r="H28" s="80"/>
      <c r="I28" s="80"/>
      <c r="J28"/>
    </row>
    <row r="29" spans="1:10" ht="15" x14ac:dyDescent="0.25">
      <c r="A29" s="8">
        <v>41821</v>
      </c>
      <c r="B29" s="94">
        <v>627</v>
      </c>
      <c r="C29" s="10">
        <v>624</v>
      </c>
      <c r="D29" s="10">
        <v>3</v>
      </c>
      <c r="E29" s="46">
        <v>5654</v>
      </c>
      <c r="F29" s="10">
        <v>5453</v>
      </c>
      <c r="G29" s="74">
        <v>201</v>
      </c>
      <c r="H29" s="80"/>
      <c r="I29" s="80"/>
      <c r="J29"/>
    </row>
    <row r="30" spans="1:10" ht="15" x14ac:dyDescent="0.25">
      <c r="A30" s="8">
        <v>41852</v>
      </c>
      <c r="B30" s="94">
        <v>385</v>
      </c>
      <c r="C30" s="10">
        <v>378</v>
      </c>
      <c r="D30" s="10">
        <v>7</v>
      </c>
      <c r="E30" s="46">
        <v>5476</v>
      </c>
      <c r="F30" s="10">
        <v>5280</v>
      </c>
      <c r="G30" s="74">
        <v>196</v>
      </c>
      <c r="H30" s="80"/>
      <c r="I30" s="80"/>
      <c r="J30"/>
    </row>
    <row r="31" spans="1:10" ht="15" x14ac:dyDescent="0.25">
      <c r="A31" s="8">
        <v>41883</v>
      </c>
      <c r="B31" s="94">
        <v>2122</v>
      </c>
      <c r="C31" s="10">
        <v>2046</v>
      </c>
      <c r="D31" s="10">
        <v>76</v>
      </c>
      <c r="E31" s="46">
        <v>5613</v>
      </c>
      <c r="F31" s="10">
        <v>5414</v>
      </c>
      <c r="G31" s="74">
        <v>199</v>
      </c>
      <c r="H31" s="80"/>
      <c r="I31" s="80"/>
      <c r="J31"/>
    </row>
    <row r="32" spans="1:10" ht="15" x14ac:dyDescent="0.25">
      <c r="A32" s="8">
        <v>41913</v>
      </c>
      <c r="B32" s="94">
        <v>497</v>
      </c>
      <c r="C32" s="10">
        <v>482</v>
      </c>
      <c r="D32" s="10">
        <v>15</v>
      </c>
      <c r="E32" s="46">
        <v>5705</v>
      </c>
      <c r="F32" s="10">
        <v>5509</v>
      </c>
      <c r="G32" s="74">
        <v>196</v>
      </c>
      <c r="H32" s="80"/>
      <c r="I32" s="80"/>
      <c r="J32"/>
    </row>
    <row r="33" spans="1:10" ht="15" x14ac:dyDescent="0.25">
      <c r="A33" s="8">
        <v>41944</v>
      </c>
      <c r="B33" s="94">
        <v>247</v>
      </c>
      <c r="C33" s="10">
        <v>237</v>
      </c>
      <c r="D33" s="10">
        <v>10</v>
      </c>
      <c r="E33" s="46">
        <v>5741</v>
      </c>
      <c r="F33" s="10">
        <v>5543</v>
      </c>
      <c r="G33" s="74">
        <v>198</v>
      </c>
      <c r="H33" s="80"/>
      <c r="I33" s="80"/>
      <c r="J33"/>
    </row>
    <row r="34" spans="1:10" ht="15" x14ac:dyDescent="0.25">
      <c r="A34" s="49">
        <v>41974</v>
      </c>
      <c r="B34" s="95">
        <v>177</v>
      </c>
      <c r="C34" s="50">
        <v>174</v>
      </c>
      <c r="D34" s="50">
        <v>3</v>
      </c>
      <c r="E34" s="93">
        <v>5787</v>
      </c>
      <c r="F34" s="50">
        <v>5590</v>
      </c>
      <c r="G34" s="75">
        <v>197</v>
      </c>
      <c r="H34" s="80"/>
      <c r="I34" s="80"/>
      <c r="J34"/>
    </row>
    <row r="35" spans="1:10" ht="15" x14ac:dyDescent="0.25">
      <c r="A35" s="8">
        <v>42005</v>
      </c>
      <c r="B35" s="94">
        <v>85</v>
      </c>
      <c r="C35" s="10">
        <v>82</v>
      </c>
      <c r="D35" s="10">
        <v>3</v>
      </c>
      <c r="E35" s="46">
        <v>5760</v>
      </c>
      <c r="F35" s="10">
        <v>5562</v>
      </c>
      <c r="G35" s="74">
        <v>198</v>
      </c>
      <c r="H35" s="80"/>
      <c r="I35" s="80"/>
      <c r="J35"/>
    </row>
    <row r="36" spans="1:10" ht="15" x14ac:dyDescent="0.25">
      <c r="A36" s="8">
        <v>42036</v>
      </c>
      <c r="B36" s="94">
        <v>48</v>
      </c>
      <c r="C36" s="10">
        <v>48</v>
      </c>
      <c r="D36" s="10">
        <v>0</v>
      </c>
      <c r="E36" s="46">
        <v>5730</v>
      </c>
      <c r="F36" s="10">
        <v>5533</v>
      </c>
      <c r="G36" s="74">
        <v>197</v>
      </c>
      <c r="H36" s="80"/>
      <c r="I36" s="80"/>
      <c r="J36"/>
    </row>
    <row r="37" spans="1:10" ht="15" x14ac:dyDescent="0.25">
      <c r="A37" s="8">
        <v>42064</v>
      </c>
      <c r="B37" s="94">
        <v>41</v>
      </c>
      <c r="C37" s="10">
        <v>41</v>
      </c>
      <c r="D37" s="10">
        <v>0</v>
      </c>
      <c r="E37" s="46">
        <v>5675</v>
      </c>
      <c r="F37" s="10">
        <v>5478</v>
      </c>
      <c r="G37" s="74">
        <v>197</v>
      </c>
      <c r="H37" s="80"/>
      <c r="I37" s="80"/>
      <c r="J37"/>
    </row>
    <row r="38" spans="1:10" ht="15" x14ac:dyDescent="0.25">
      <c r="A38" s="8">
        <v>42095</v>
      </c>
      <c r="B38" s="94">
        <v>29</v>
      </c>
      <c r="C38" s="10">
        <v>29</v>
      </c>
      <c r="D38" s="10">
        <v>0</v>
      </c>
      <c r="E38" s="46">
        <v>5626</v>
      </c>
      <c r="F38" s="10">
        <v>5430</v>
      </c>
      <c r="G38" s="74">
        <v>196</v>
      </c>
      <c r="H38" s="80"/>
      <c r="I38" s="80"/>
      <c r="J38"/>
    </row>
    <row r="39" spans="1:10" ht="15" x14ac:dyDescent="0.25">
      <c r="A39" s="8">
        <v>42125</v>
      </c>
      <c r="B39" s="94">
        <v>26</v>
      </c>
      <c r="C39" s="10">
        <v>26</v>
      </c>
      <c r="D39" s="10">
        <v>0</v>
      </c>
      <c r="E39" s="46">
        <v>5552</v>
      </c>
      <c r="F39" s="10">
        <v>5357</v>
      </c>
      <c r="G39" s="74">
        <v>195</v>
      </c>
      <c r="H39" s="80"/>
      <c r="I39" s="80"/>
      <c r="J39"/>
    </row>
    <row r="40" spans="1:10" ht="15" x14ac:dyDescent="0.25">
      <c r="A40" s="8">
        <v>42156</v>
      </c>
      <c r="B40" s="94">
        <v>59</v>
      </c>
      <c r="C40" s="10">
        <v>59</v>
      </c>
      <c r="D40" s="10">
        <v>0</v>
      </c>
      <c r="E40" s="46">
        <v>5459</v>
      </c>
      <c r="F40" s="10">
        <v>5268</v>
      </c>
      <c r="G40" s="74">
        <v>191</v>
      </c>
      <c r="H40" s="80"/>
      <c r="I40" s="80"/>
      <c r="J40"/>
    </row>
    <row r="41" spans="1:10" ht="15" x14ac:dyDescent="0.25">
      <c r="A41" s="8">
        <v>42186</v>
      </c>
      <c r="B41" s="94">
        <v>641</v>
      </c>
      <c r="C41" s="10">
        <v>637</v>
      </c>
      <c r="D41" s="10">
        <v>4</v>
      </c>
      <c r="E41" s="46">
        <v>5405</v>
      </c>
      <c r="F41" s="10">
        <v>5221</v>
      </c>
      <c r="G41" s="74">
        <v>184</v>
      </c>
      <c r="H41" s="80"/>
      <c r="I41" s="80"/>
      <c r="J41"/>
    </row>
    <row r="42" spans="1:10" ht="15" x14ac:dyDescent="0.25">
      <c r="A42" s="8">
        <v>42217</v>
      </c>
      <c r="B42" s="94">
        <v>472</v>
      </c>
      <c r="C42" s="10">
        <v>463</v>
      </c>
      <c r="D42" s="10">
        <v>9</v>
      </c>
      <c r="E42" s="46">
        <v>5352</v>
      </c>
      <c r="F42" s="10">
        <v>5175</v>
      </c>
      <c r="G42" s="74">
        <v>177</v>
      </c>
      <c r="H42" s="80"/>
      <c r="I42" s="80"/>
      <c r="J42"/>
    </row>
    <row r="43" spans="1:10" ht="15" x14ac:dyDescent="0.25">
      <c r="A43" s="8">
        <v>42248</v>
      </c>
      <c r="B43" s="94">
        <v>1978</v>
      </c>
      <c r="C43" s="10">
        <v>1909</v>
      </c>
      <c r="D43" s="10">
        <v>69</v>
      </c>
      <c r="E43" s="46">
        <v>5515</v>
      </c>
      <c r="F43" s="10">
        <v>5314</v>
      </c>
      <c r="G43" s="74">
        <v>201</v>
      </c>
      <c r="H43" s="80"/>
      <c r="I43" s="80"/>
      <c r="J43"/>
    </row>
    <row r="44" spans="1:10" ht="15" x14ac:dyDescent="0.25">
      <c r="A44" s="8">
        <v>42278</v>
      </c>
      <c r="B44" s="94">
        <v>514</v>
      </c>
      <c r="C44" s="10">
        <v>491</v>
      </c>
      <c r="D44" s="10">
        <v>23</v>
      </c>
      <c r="E44" s="46">
        <v>5665</v>
      </c>
      <c r="F44" s="10">
        <v>5457</v>
      </c>
      <c r="G44" s="74">
        <v>208</v>
      </c>
      <c r="H44" s="80"/>
      <c r="I44" s="80"/>
      <c r="J44"/>
    </row>
    <row r="45" spans="1:10" ht="15" x14ac:dyDescent="0.25">
      <c r="A45" s="8">
        <v>42309</v>
      </c>
      <c r="B45" s="94">
        <v>317</v>
      </c>
      <c r="C45" s="10">
        <v>260</v>
      </c>
      <c r="D45" s="10">
        <v>57</v>
      </c>
      <c r="E45" s="46">
        <v>5810</v>
      </c>
      <c r="F45" s="10">
        <v>5549</v>
      </c>
      <c r="G45" s="74">
        <v>261</v>
      </c>
      <c r="H45" s="80"/>
      <c r="I45" s="80"/>
      <c r="J45"/>
    </row>
    <row r="46" spans="1:10" ht="15" x14ac:dyDescent="0.25">
      <c r="A46" s="49">
        <v>42339</v>
      </c>
      <c r="B46" s="95">
        <v>161</v>
      </c>
      <c r="C46" s="50">
        <v>149</v>
      </c>
      <c r="D46" s="50">
        <v>12</v>
      </c>
      <c r="E46" s="93">
        <v>5838</v>
      </c>
      <c r="F46" s="50">
        <v>5567</v>
      </c>
      <c r="G46" s="75">
        <v>271</v>
      </c>
      <c r="H46" s="80"/>
      <c r="I46" s="80"/>
      <c r="J46"/>
    </row>
    <row r="47" spans="1:10" ht="15" x14ac:dyDescent="0.25">
      <c r="A47" s="8">
        <v>42370</v>
      </c>
      <c r="B47" s="94">
        <v>89</v>
      </c>
      <c r="C47" s="10">
        <v>87</v>
      </c>
      <c r="D47" s="10">
        <v>2</v>
      </c>
      <c r="E47" s="46">
        <v>5793</v>
      </c>
      <c r="F47" s="10">
        <v>5524</v>
      </c>
      <c r="G47" s="74">
        <v>269</v>
      </c>
      <c r="H47" s="80"/>
      <c r="I47" s="80"/>
      <c r="J47"/>
    </row>
    <row r="48" spans="1:10" ht="15" x14ac:dyDescent="0.25">
      <c r="A48" s="8">
        <v>42401</v>
      </c>
      <c r="B48" s="94">
        <v>66</v>
      </c>
      <c r="C48" s="10">
        <v>66</v>
      </c>
      <c r="D48" s="10">
        <v>0</v>
      </c>
      <c r="E48" s="46">
        <v>5759</v>
      </c>
      <c r="F48" s="10">
        <v>5490</v>
      </c>
      <c r="G48" s="74">
        <v>269</v>
      </c>
      <c r="H48" s="80"/>
      <c r="I48" s="80"/>
      <c r="J48"/>
    </row>
    <row r="49" spans="1:10" ht="15" x14ac:dyDescent="0.25">
      <c r="A49" s="8">
        <v>42430</v>
      </c>
      <c r="B49" s="94">
        <v>47</v>
      </c>
      <c r="C49" s="10">
        <v>47</v>
      </c>
      <c r="D49" s="10">
        <v>0</v>
      </c>
      <c r="E49" s="46">
        <v>5707</v>
      </c>
      <c r="F49" s="10">
        <v>5438</v>
      </c>
      <c r="G49" s="74">
        <v>269</v>
      </c>
      <c r="H49" s="80"/>
      <c r="I49" s="80"/>
      <c r="J49"/>
    </row>
    <row r="50" spans="1:10" ht="15" x14ac:dyDescent="0.25">
      <c r="A50" s="8">
        <v>42461</v>
      </c>
      <c r="B50" s="94">
        <v>25</v>
      </c>
      <c r="C50" s="10">
        <v>25</v>
      </c>
      <c r="D50" s="10">
        <v>0</v>
      </c>
      <c r="E50" s="46">
        <v>5653</v>
      </c>
      <c r="F50" s="10">
        <v>5384</v>
      </c>
      <c r="G50" s="74">
        <v>269</v>
      </c>
      <c r="H50" s="80"/>
      <c r="I50" s="80"/>
      <c r="J50"/>
    </row>
    <row r="51" spans="1:10" ht="15" x14ac:dyDescent="0.25">
      <c r="A51" s="8">
        <v>42491</v>
      </c>
      <c r="B51" s="94">
        <v>24</v>
      </c>
      <c r="C51" s="10">
        <v>24</v>
      </c>
      <c r="D51" s="10">
        <v>0</v>
      </c>
      <c r="E51" s="46">
        <v>5560</v>
      </c>
      <c r="F51" s="10">
        <v>5293</v>
      </c>
      <c r="G51" s="74">
        <v>267</v>
      </c>
      <c r="H51" s="80"/>
      <c r="I51" s="80"/>
      <c r="J51"/>
    </row>
    <row r="52" spans="1:10" ht="15" x14ac:dyDescent="0.25">
      <c r="A52" s="8">
        <v>42522</v>
      </c>
      <c r="B52" s="94">
        <v>72</v>
      </c>
      <c r="C52" s="10">
        <v>71</v>
      </c>
      <c r="D52" s="10">
        <v>1</v>
      </c>
      <c r="E52" s="46">
        <v>5473</v>
      </c>
      <c r="F52" s="10">
        <v>5205</v>
      </c>
      <c r="G52" s="74">
        <v>268</v>
      </c>
      <c r="H52" s="80"/>
      <c r="I52" s="80"/>
      <c r="J52"/>
    </row>
    <row r="53" spans="1:10" ht="15" x14ac:dyDescent="0.25">
      <c r="A53" s="8">
        <v>42552</v>
      </c>
      <c r="B53" s="94">
        <v>604</v>
      </c>
      <c r="C53" s="10">
        <v>603</v>
      </c>
      <c r="D53" s="10">
        <v>1</v>
      </c>
      <c r="E53" s="46">
        <v>5320</v>
      </c>
      <c r="F53" s="10">
        <v>5060</v>
      </c>
      <c r="G53" s="74">
        <v>260</v>
      </c>
      <c r="H53" s="80"/>
      <c r="I53" s="80"/>
      <c r="J53"/>
    </row>
    <row r="54" spans="1:10" ht="15" x14ac:dyDescent="0.25">
      <c r="A54" s="8">
        <v>42583</v>
      </c>
      <c r="B54" s="94">
        <v>435</v>
      </c>
      <c r="C54" s="10">
        <v>431</v>
      </c>
      <c r="D54" s="10">
        <v>4</v>
      </c>
      <c r="E54" s="46">
        <v>5306</v>
      </c>
      <c r="F54" s="10">
        <v>5070</v>
      </c>
      <c r="G54" s="74">
        <v>236</v>
      </c>
      <c r="H54" s="80"/>
      <c r="I54" s="80"/>
      <c r="J54"/>
    </row>
    <row r="55" spans="1:10" ht="15" x14ac:dyDescent="0.25">
      <c r="A55" s="8">
        <v>42614</v>
      </c>
      <c r="B55" s="94">
        <v>2013</v>
      </c>
      <c r="C55" s="10">
        <v>1927</v>
      </c>
      <c r="D55" s="10">
        <v>86</v>
      </c>
      <c r="E55" s="46">
        <v>5507</v>
      </c>
      <c r="F55" s="10">
        <v>5262</v>
      </c>
      <c r="G55" s="74">
        <v>245</v>
      </c>
      <c r="H55" s="80"/>
      <c r="I55" s="80"/>
      <c r="J55"/>
    </row>
    <row r="56" spans="1:10" ht="15" x14ac:dyDescent="0.25">
      <c r="A56" s="8">
        <v>42644</v>
      </c>
      <c r="B56" s="94">
        <v>544</v>
      </c>
      <c r="C56" s="10">
        <v>517</v>
      </c>
      <c r="D56" s="10">
        <v>27</v>
      </c>
      <c r="E56" s="46">
        <v>5688</v>
      </c>
      <c r="F56" s="10">
        <v>5442</v>
      </c>
      <c r="G56" s="74">
        <v>246</v>
      </c>
      <c r="H56" s="80"/>
      <c r="I56" s="80"/>
      <c r="J56"/>
    </row>
    <row r="57" spans="1:10" ht="15" x14ac:dyDescent="0.25">
      <c r="A57" s="8">
        <v>42675</v>
      </c>
      <c r="B57" s="94">
        <v>272</v>
      </c>
      <c r="C57" s="10">
        <v>266</v>
      </c>
      <c r="D57" s="10">
        <v>6</v>
      </c>
      <c r="E57" s="46">
        <v>5770</v>
      </c>
      <c r="F57" s="10">
        <v>5525</v>
      </c>
      <c r="G57" s="74">
        <v>245</v>
      </c>
      <c r="H57" s="80"/>
      <c r="I57" s="80"/>
      <c r="J57"/>
    </row>
    <row r="58" spans="1:10" ht="15" x14ac:dyDescent="0.25">
      <c r="A58" s="49">
        <v>42705</v>
      </c>
      <c r="B58" s="95">
        <v>161</v>
      </c>
      <c r="C58" s="50">
        <v>159</v>
      </c>
      <c r="D58" s="50">
        <v>2</v>
      </c>
      <c r="E58" s="93">
        <v>5804</v>
      </c>
      <c r="F58" s="50">
        <v>5558</v>
      </c>
      <c r="G58" s="75">
        <v>246</v>
      </c>
      <c r="H58" s="80"/>
      <c r="I58" s="80"/>
      <c r="J58"/>
    </row>
    <row r="59" spans="1:10" ht="15" x14ac:dyDescent="0.25">
      <c r="A59" s="8">
        <v>42736</v>
      </c>
      <c r="B59" s="94">
        <v>71</v>
      </c>
      <c r="C59" s="10">
        <v>66</v>
      </c>
      <c r="D59" s="10">
        <v>5</v>
      </c>
      <c r="E59" s="46">
        <v>5774</v>
      </c>
      <c r="F59" s="10">
        <v>5527</v>
      </c>
      <c r="G59" s="74">
        <v>247</v>
      </c>
      <c r="H59" s="80"/>
      <c r="I59" s="80"/>
      <c r="J59"/>
    </row>
    <row r="60" spans="1:10" ht="15" x14ac:dyDescent="0.25">
      <c r="A60" s="8">
        <v>42767</v>
      </c>
      <c r="B60" s="94">
        <v>35</v>
      </c>
      <c r="C60" s="10">
        <v>32</v>
      </c>
      <c r="D60" s="10">
        <v>3</v>
      </c>
      <c r="E60" s="46">
        <v>5720</v>
      </c>
      <c r="F60" s="10">
        <v>5472</v>
      </c>
      <c r="G60" s="74">
        <v>248</v>
      </c>
      <c r="H60" s="80"/>
      <c r="I60" s="80"/>
      <c r="J60"/>
    </row>
    <row r="61" spans="1:10" ht="15" x14ac:dyDescent="0.25">
      <c r="A61" s="8">
        <v>42795</v>
      </c>
      <c r="B61" s="94">
        <v>49</v>
      </c>
      <c r="C61" s="10">
        <v>49</v>
      </c>
      <c r="D61" s="10">
        <v>0</v>
      </c>
      <c r="E61" s="46">
        <v>5644</v>
      </c>
      <c r="F61" s="10">
        <v>5396</v>
      </c>
      <c r="G61" s="74">
        <v>248</v>
      </c>
      <c r="H61" s="80"/>
      <c r="I61" s="80"/>
      <c r="J61"/>
    </row>
    <row r="62" spans="1:10" ht="15" x14ac:dyDescent="0.25">
      <c r="A62" s="8">
        <v>42826</v>
      </c>
      <c r="B62" s="94">
        <v>34</v>
      </c>
      <c r="C62" s="10">
        <v>34</v>
      </c>
      <c r="D62" s="10">
        <v>0</v>
      </c>
      <c r="E62" s="46">
        <v>5559</v>
      </c>
      <c r="F62" s="10">
        <v>5314</v>
      </c>
      <c r="G62" s="74">
        <v>245</v>
      </c>
      <c r="H62" s="80"/>
      <c r="I62" s="80"/>
      <c r="J62"/>
    </row>
    <row r="63" spans="1:10" ht="15" x14ac:dyDescent="0.25">
      <c r="A63" s="8">
        <v>42856</v>
      </c>
      <c r="B63" s="94">
        <v>34</v>
      </c>
      <c r="C63" s="10">
        <v>34</v>
      </c>
      <c r="D63" s="10">
        <v>0</v>
      </c>
      <c r="E63" s="46">
        <v>5496</v>
      </c>
      <c r="F63" s="10">
        <v>5252</v>
      </c>
      <c r="G63" s="74">
        <v>244</v>
      </c>
      <c r="H63" s="80"/>
      <c r="I63" s="80"/>
      <c r="J63"/>
    </row>
    <row r="64" spans="1:10" ht="15" x14ac:dyDescent="0.25">
      <c r="A64" s="8">
        <v>42887</v>
      </c>
      <c r="B64" s="94">
        <v>49</v>
      </c>
      <c r="C64" s="10">
        <v>49</v>
      </c>
      <c r="D64" s="10">
        <v>0</v>
      </c>
      <c r="E64" s="46">
        <v>5378</v>
      </c>
      <c r="F64" s="10">
        <v>5134</v>
      </c>
      <c r="G64" s="74">
        <v>244</v>
      </c>
      <c r="H64" s="80"/>
      <c r="I64" s="80"/>
      <c r="J64"/>
    </row>
    <row r="65" spans="1:10" ht="15" x14ac:dyDescent="0.25">
      <c r="A65" s="8">
        <v>42917</v>
      </c>
      <c r="B65" s="94">
        <v>550</v>
      </c>
      <c r="C65" s="10">
        <v>549</v>
      </c>
      <c r="D65" s="10">
        <v>1</v>
      </c>
      <c r="E65" s="46">
        <v>5193</v>
      </c>
      <c r="F65" s="10">
        <v>4954</v>
      </c>
      <c r="G65" s="74">
        <v>239</v>
      </c>
      <c r="H65" s="80"/>
      <c r="I65" s="80"/>
      <c r="J65"/>
    </row>
    <row r="66" spans="1:10" ht="15" x14ac:dyDescent="0.25">
      <c r="A66" s="8">
        <v>42948</v>
      </c>
      <c r="B66" s="94">
        <v>431</v>
      </c>
      <c r="C66" s="10">
        <v>426</v>
      </c>
      <c r="D66" s="10">
        <v>5</v>
      </c>
      <c r="E66" s="46">
        <v>5145</v>
      </c>
      <c r="F66" s="10">
        <v>4919</v>
      </c>
      <c r="G66" s="74">
        <v>226</v>
      </c>
      <c r="H66" s="80"/>
      <c r="I66" s="80"/>
      <c r="J66"/>
    </row>
    <row r="67" spans="1:10" ht="15" x14ac:dyDescent="0.25">
      <c r="A67" s="8">
        <v>42979</v>
      </c>
      <c r="B67" s="94">
        <v>2060</v>
      </c>
      <c r="C67" s="10">
        <v>1978</v>
      </c>
      <c r="D67" s="10">
        <v>82</v>
      </c>
      <c r="E67" s="46">
        <v>5415</v>
      </c>
      <c r="F67" s="10">
        <v>5195</v>
      </c>
      <c r="G67" s="74">
        <v>220</v>
      </c>
      <c r="H67" s="80"/>
      <c r="I67" s="80"/>
      <c r="J67"/>
    </row>
    <row r="68" spans="1:10" ht="15" x14ac:dyDescent="0.25">
      <c r="A68" s="8">
        <v>43009</v>
      </c>
      <c r="B68" s="94">
        <v>516</v>
      </c>
      <c r="C68" s="10">
        <v>491</v>
      </c>
      <c r="D68" s="10">
        <v>25</v>
      </c>
      <c r="E68" s="46">
        <v>5621</v>
      </c>
      <c r="F68" s="10">
        <v>5389</v>
      </c>
      <c r="G68" s="74">
        <v>232</v>
      </c>
      <c r="H68" s="80"/>
      <c r="I68" s="80"/>
      <c r="J68"/>
    </row>
    <row r="69" spans="1:10" ht="15" x14ac:dyDescent="0.25">
      <c r="A69" s="8">
        <v>43040</v>
      </c>
      <c r="B69" s="94">
        <v>273</v>
      </c>
      <c r="C69" s="10">
        <v>251</v>
      </c>
      <c r="D69" s="10">
        <v>22</v>
      </c>
      <c r="E69" s="46">
        <v>5678</v>
      </c>
      <c r="F69" s="10">
        <v>5426</v>
      </c>
      <c r="G69" s="74">
        <v>252</v>
      </c>
      <c r="H69" s="80"/>
      <c r="I69" s="80"/>
      <c r="J69"/>
    </row>
    <row r="70" spans="1:10" ht="15" x14ac:dyDescent="0.25">
      <c r="A70" s="49">
        <v>43070</v>
      </c>
      <c r="B70" s="95">
        <v>144</v>
      </c>
      <c r="C70" s="50">
        <v>144</v>
      </c>
      <c r="D70" s="50">
        <v>0</v>
      </c>
      <c r="E70" s="93">
        <v>5716</v>
      </c>
      <c r="F70" s="50">
        <v>5465</v>
      </c>
      <c r="G70" s="75">
        <v>251</v>
      </c>
      <c r="H70" s="80"/>
      <c r="I70" s="80"/>
      <c r="J70"/>
    </row>
    <row r="71" spans="1:10" ht="15" x14ac:dyDescent="0.25">
      <c r="A71" s="8">
        <v>43101</v>
      </c>
      <c r="B71" s="94">
        <v>77</v>
      </c>
      <c r="C71" s="10">
        <v>76</v>
      </c>
      <c r="D71" s="10">
        <v>1</v>
      </c>
      <c r="E71" s="46">
        <v>5659</v>
      </c>
      <c r="F71" s="10">
        <v>5412</v>
      </c>
      <c r="G71" s="74">
        <v>247</v>
      </c>
      <c r="H71" s="80"/>
      <c r="I71" s="80"/>
      <c r="J71"/>
    </row>
    <row r="72" spans="1:10" ht="15" x14ac:dyDescent="0.25">
      <c r="A72" s="8">
        <v>43132</v>
      </c>
      <c r="B72" s="94">
        <v>38</v>
      </c>
      <c r="C72" s="10">
        <v>34</v>
      </c>
      <c r="D72" s="10">
        <v>4</v>
      </c>
      <c r="E72" s="46">
        <v>5590</v>
      </c>
      <c r="F72" s="10">
        <v>5340</v>
      </c>
      <c r="G72" s="74">
        <v>250</v>
      </c>
      <c r="H72" s="80"/>
      <c r="I72" s="80"/>
      <c r="J72"/>
    </row>
    <row r="73" spans="1:10" ht="15" x14ac:dyDescent="0.25">
      <c r="A73" s="8">
        <v>43160</v>
      </c>
      <c r="B73" s="94">
        <v>51</v>
      </c>
      <c r="C73" s="10">
        <v>51</v>
      </c>
      <c r="D73" s="10">
        <v>0</v>
      </c>
      <c r="E73" s="46">
        <v>5538</v>
      </c>
      <c r="F73" s="10">
        <v>5288</v>
      </c>
      <c r="G73" s="74">
        <v>250</v>
      </c>
      <c r="H73" s="80"/>
      <c r="I73" s="80"/>
      <c r="J73"/>
    </row>
    <row r="74" spans="1:10" ht="15" x14ac:dyDescent="0.25">
      <c r="A74" s="8">
        <v>43191</v>
      </c>
      <c r="B74" s="94">
        <v>28</v>
      </c>
      <c r="C74" s="10">
        <v>28</v>
      </c>
      <c r="D74" s="10">
        <v>0</v>
      </c>
      <c r="E74" s="46">
        <v>5465</v>
      </c>
      <c r="F74" s="10">
        <v>5216</v>
      </c>
      <c r="G74" s="74">
        <v>249</v>
      </c>
      <c r="H74" s="80"/>
      <c r="I74" s="80"/>
      <c r="J74"/>
    </row>
    <row r="75" spans="1:10" ht="15" x14ac:dyDescent="0.25">
      <c r="A75" s="8">
        <v>43221</v>
      </c>
      <c r="B75" s="94">
        <v>18</v>
      </c>
      <c r="C75" s="10">
        <v>18</v>
      </c>
      <c r="D75" s="10">
        <v>0</v>
      </c>
      <c r="E75" s="46">
        <v>5381</v>
      </c>
      <c r="F75" s="10">
        <v>5133</v>
      </c>
      <c r="G75" s="74">
        <v>248</v>
      </c>
      <c r="H75" s="80"/>
      <c r="I75" s="80"/>
      <c r="J75"/>
    </row>
    <row r="76" spans="1:10" ht="15" x14ac:dyDescent="0.25">
      <c r="A76" s="8">
        <v>43252</v>
      </c>
      <c r="B76" s="94">
        <v>46</v>
      </c>
      <c r="C76" s="10">
        <v>46</v>
      </c>
      <c r="D76" s="10">
        <v>0</v>
      </c>
      <c r="E76" s="46">
        <v>5243</v>
      </c>
      <c r="F76" s="10">
        <v>4995</v>
      </c>
      <c r="G76" s="74">
        <v>248</v>
      </c>
      <c r="H76" s="80"/>
      <c r="I76" s="80"/>
      <c r="J76"/>
    </row>
    <row r="77" spans="1:10" ht="15" x14ac:dyDescent="0.25">
      <c r="A77" s="8">
        <v>43282</v>
      </c>
      <c r="B77" s="94">
        <v>559</v>
      </c>
      <c r="C77" s="10">
        <v>554</v>
      </c>
      <c r="D77" s="10">
        <v>5</v>
      </c>
      <c r="E77" s="46">
        <v>5050</v>
      </c>
      <c r="F77" s="10">
        <v>4807</v>
      </c>
      <c r="G77" s="74">
        <v>243</v>
      </c>
      <c r="H77" s="80"/>
      <c r="I77" s="80"/>
      <c r="J77"/>
    </row>
    <row r="78" spans="1:10" ht="15" x14ac:dyDescent="0.25">
      <c r="A78" s="8">
        <v>43313</v>
      </c>
      <c r="B78" s="94">
        <v>407</v>
      </c>
      <c r="C78" s="10">
        <v>400</v>
      </c>
      <c r="D78" s="10">
        <v>7</v>
      </c>
      <c r="E78" s="46">
        <v>5019</v>
      </c>
      <c r="F78" s="10">
        <v>4779</v>
      </c>
      <c r="G78" s="74">
        <v>240</v>
      </c>
      <c r="H78" s="80"/>
      <c r="I78" s="80"/>
      <c r="J78"/>
    </row>
    <row r="79" spans="1:10" ht="15" x14ac:dyDescent="0.25">
      <c r="A79" s="8">
        <v>43344</v>
      </c>
      <c r="B79" s="94">
        <v>2117</v>
      </c>
      <c r="C79" s="10">
        <v>2022</v>
      </c>
      <c r="D79" s="10">
        <v>95</v>
      </c>
      <c r="E79" s="46">
        <v>5300</v>
      </c>
      <c r="F79" s="10">
        <v>5079</v>
      </c>
      <c r="G79" s="74">
        <v>221</v>
      </c>
      <c r="H79" s="80"/>
      <c r="I79" s="80"/>
      <c r="J79"/>
    </row>
    <row r="80" spans="1:10" ht="15" x14ac:dyDescent="0.25">
      <c r="A80" s="8">
        <v>43374</v>
      </c>
      <c r="B80" s="94">
        <v>574</v>
      </c>
      <c r="C80" s="10">
        <v>536</v>
      </c>
      <c r="D80" s="10">
        <v>38</v>
      </c>
      <c r="E80" s="46">
        <v>5556</v>
      </c>
      <c r="F80" s="10">
        <v>5316</v>
      </c>
      <c r="G80" s="74">
        <v>240</v>
      </c>
      <c r="H80" s="80"/>
      <c r="I80" s="80"/>
      <c r="J80"/>
    </row>
    <row r="81" spans="1:10" ht="15" x14ac:dyDescent="0.25">
      <c r="A81" s="8">
        <v>43405</v>
      </c>
      <c r="B81" s="94">
        <v>258</v>
      </c>
      <c r="C81" s="10">
        <v>248</v>
      </c>
      <c r="D81" s="10">
        <v>10</v>
      </c>
      <c r="E81" s="46">
        <v>5600</v>
      </c>
      <c r="F81" s="10">
        <v>5350</v>
      </c>
      <c r="G81" s="74">
        <v>250</v>
      </c>
      <c r="H81" s="80"/>
      <c r="I81" s="80"/>
      <c r="J81"/>
    </row>
    <row r="82" spans="1:10" ht="15" x14ac:dyDescent="0.25">
      <c r="A82" s="49">
        <v>43435</v>
      </c>
      <c r="B82" s="95">
        <v>180</v>
      </c>
      <c r="C82" s="50">
        <v>178</v>
      </c>
      <c r="D82" s="50">
        <v>2</v>
      </c>
      <c r="E82" s="93">
        <v>5621</v>
      </c>
      <c r="F82" s="50">
        <v>5369</v>
      </c>
      <c r="G82" s="75">
        <v>252</v>
      </c>
      <c r="H82" s="80"/>
      <c r="I82" s="80"/>
      <c r="J82"/>
    </row>
    <row r="83" spans="1:10" ht="15" x14ac:dyDescent="0.25">
      <c r="A83" s="8">
        <v>43466</v>
      </c>
      <c r="B83" s="94">
        <v>82</v>
      </c>
      <c r="C83" s="10">
        <v>82</v>
      </c>
      <c r="D83" s="10">
        <v>0</v>
      </c>
      <c r="E83" s="46">
        <v>5560</v>
      </c>
      <c r="F83" s="10">
        <v>5312</v>
      </c>
      <c r="G83" s="74">
        <v>248</v>
      </c>
      <c r="H83" s="80"/>
      <c r="I83" s="80"/>
      <c r="J83"/>
    </row>
    <row r="84" spans="1:10" ht="15" x14ac:dyDescent="0.25">
      <c r="A84" s="8">
        <v>43497</v>
      </c>
      <c r="B84" s="94">
        <v>66</v>
      </c>
      <c r="C84" s="10">
        <v>66</v>
      </c>
      <c r="D84" s="10">
        <v>0</v>
      </c>
      <c r="E84" s="46">
        <v>5497</v>
      </c>
      <c r="F84" s="10">
        <v>5250</v>
      </c>
      <c r="G84" s="74">
        <v>247</v>
      </c>
      <c r="H84" s="80"/>
      <c r="I84" s="80"/>
      <c r="J84"/>
    </row>
    <row r="85" spans="1:10" ht="15" x14ac:dyDescent="0.25">
      <c r="A85" s="8">
        <v>43525</v>
      </c>
      <c r="B85" s="94">
        <v>51</v>
      </c>
      <c r="C85" s="10">
        <v>51</v>
      </c>
      <c r="D85" s="10">
        <v>0</v>
      </c>
      <c r="E85" s="46">
        <v>5431</v>
      </c>
      <c r="F85" s="10">
        <v>5185</v>
      </c>
      <c r="G85" s="74">
        <v>246</v>
      </c>
      <c r="H85" s="80"/>
      <c r="I85" s="80"/>
      <c r="J85"/>
    </row>
    <row r="86" spans="1:10" ht="15" x14ac:dyDescent="0.25">
      <c r="A86" s="8">
        <v>43556</v>
      </c>
      <c r="B86" s="94">
        <v>45</v>
      </c>
      <c r="C86" s="10">
        <v>45</v>
      </c>
      <c r="D86" s="10">
        <v>0</v>
      </c>
      <c r="E86" s="46">
        <v>5359</v>
      </c>
      <c r="F86" s="10">
        <v>5113</v>
      </c>
      <c r="G86" s="74">
        <v>246</v>
      </c>
      <c r="H86" s="80"/>
      <c r="I86" s="80"/>
      <c r="J86"/>
    </row>
    <row r="87" spans="1:10" ht="15" x14ac:dyDescent="0.25">
      <c r="A87" s="8">
        <v>43586</v>
      </c>
      <c r="B87" s="94">
        <v>52</v>
      </c>
      <c r="C87" s="10">
        <v>52</v>
      </c>
      <c r="D87" s="10">
        <v>0</v>
      </c>
      <c r="E87" s="46">
        <v>5292</v>
      </c>
      <c r="F87" s="10">
        <v>5046</v>
      </c>
      <c r="G87" s="74">
        <v>246</v>
      </c>
      <c r="H87" s="80"/>
      <c r="I87" s="80"/>
      <c r="J87"/>
    </row>
    <row r="88" spans="1:10" ht="15" x14ac:dyDescent="0.25">
      <c r="A88" s="8">
        <v>43617</v>
      </c>
      <c r="B88" s="94">
        <v>58</v>
      </c>
      <c r="C88" s="10">
        <v>58</v>
      </c>
      <c r="D88" s="10">
        <v>0</v>
      </c>
      <c r="E88" s="46">
        <v>5159</v>
      </c>
      <c r="F88" s="10">
        <v>4915</v>
      </c>
      <c r="G88" s="74">
        <v>244</v>
      </c>
      <c r="H88" s="80"/>
      <c r="I88" s="80"/>
      <c r="J88"/>
    </row>
    <row r="89" spans="1:10" ht="15" x14ac:dyDescent="0.25">
      <c r="A89" s="8">
        <v>43647</v>
      </c>
      <c r="B89" s="94">
        <v>458</v>
      </c>
      <c r="C89" s="10">
        <v>455</v>
      </c>
      <c r="D89" s="10">
        <v>3</v>
      </c>
      <c r="E89" s="46">
        <v>4921</v>
      </c>
      <c r="F89" s="10">
        <v>4683</v>
      </c>
      <c r="G89" s="74">
        <v>238</v>
      </c>
      <c r="H89" s="80"/>
      <c r="I89" s="80"/>
      <c r="J89"/>
    </row>
    <row r="90" spans="1:10" ht="15" x14ac:dyDescent="0.25">
      <c r="A90" s="8">
        <v>43678</v>
      </c>
      <c r="B90" s="94">
        <v>411</v>
      </c>
      <c r="C90" s="10">
        <v>399</v>
      </c>
      <c r="D90" s="10">
        <v>12</v>
      </c>
      <c r="E90" s="46">
        <v>4809</v>
      </c>
      <c r="F90" s="10">
        <v>4572</v>
      </c>
      <c r="G90" s="74">
        <v>237</v>
      </c>
      <c r="H90" s="80"/>
      <c r="I90" s="80"/>
      <c r="J90"/>
    </row>
    <row r="91" spans="1:10" ht="15" x14ac:dyDescent="0.25">
      <c r="A91" s="8">
        <v>43709</v>
      </c>
      <c r="B91" s="94">
        <v>2584</v>
      </c>
      <c r="C91" s="10">
        <v>2489</v>
      </c>
      <c r="D91" s="10">
        <v>95</v>
      </c>
      <c r="E91" s="46">
        <v>5721</v>
      </c>
      <c r="F91" s="10">
        <v>5496</v>
      </c>
      <c r="G91" s="74">
        <v>225</v>
      </c>
      <c r="H91" s="80"/>
      <c r="I91" s="80"/>
      <c r="J91"/>
    </row>
    <row r="92" spans="1:10" ht="15" x14ac:dyDescent="0.25">
      <c r="A92" s="8">
        <v>43739</v>
      </c>
      <c r="B92" s="94">
        <v>704</v>
      </c>
      <c r="C92" s="10">
        <v>684</v>
      </c>
      <c r="D92" s="10">
        <v>20</v>
      </c>
      <c r="E92" s="46">
        <v>6089</v>
      </c>
      <c r="F92" s="10">
        <v>5860</v>
      </c>
      <c r="G92" s="74">
        <v>229</v>
      </c>
      <c r="H92" s="80"/>
      <c r="I92" s="80"/>
      <c r="J92"/>
    </row>
    <row r="93" spans="1:10" ht="15" x14ac:dyDescent="0.25">
      <c r="A93" s="8">
        <v>43770</v>
      </c>
      <c r="B93" s="94">
        <v>341</v>
      </c>
      <c r="C93" s="10">
        <v>327</v>
      </c>
      <c r="D93" s="10">
        <v>14</v>
      </c>
      <c r="E93" s="46">
        <v>6208</v>
      </c>
      <c r="F93" s="10">
        <v>5968</v>
      </c>
      <c r="G93" s="74">
        <v>240</v>
      </c>
      <c r="H93" s="80"/>
      <c r="I93" s="80"/>
      <c r="J93"/>
    </row>
    <row r="94" spans="1:10" ht="15" x14ac:dyDescent="0.25">
      <c r="A94" s="49">
        <v>43800</v>
      </c>
      <c r="B94" s="95">
        <v>148</v>
      </c>
      <c r="C94" s="50">
        <v>142</v>
      </c>
      <c r="D94" s="50">
        <v>6</v>
      </c>
      <c r="E94" s="93">
        <v>6241</v>
      </c>
      <c r="F94" s="50">
        <v>5996</v>
      </c>
      <c r="G94" s="75">
        <v>245</v>
      </c>
      <c r="H94" s="80"/>
      <c r="I94" s="80"/>
      <c r="J94"/>
    </row>
    <row r="95" spans="1:10" ht="15" x14ac:dyDescent="0.25">
      <c r="A95" s="8">
        <v>43831</v>
      </c>
      <c r="B95" s="94">
        <v>129</v>
      </c>
      <c r="C95" s="10">
        <v>127</v>
      </c>
      <c r="D95" s="10">
        <v>2</v>
      </c>
      <c r="E95" s="46">
        <v>6208</v>
      </c>
      <c r="F95" s="10">
        <v>5962</v>
      </c>
      <c r="G95" s="74">
        <v>246</v>
      </c>
      <c r="H95" s="80"/>
      <c r="I95" s="80"/>
      <c r="J95"/>
    </row>
    <row r="96" spans="1:10" ht="15" x14ac:dyDescent="0.25">
      <c r="A96" s="8">
        <v>43862</v>
      </c>
      <c r="B96" s="94">
        <v>92</v>
      </c>
      <c r="C96" s="10">
        <v>91</v>
      </c>
      <c r="D96" s="10">
        <v>1</v>
      </c>
      <c r="E96" s="46">
        <v>6159</v>
      </c>
      <c r="F96" s="10">
        <v>5914</v>
      </c>
      <c r="G96" s="74">
        <v>245</v>
      </c>
      <c r="H96" s="80"/>
      <c r="I96" s="80"/>
      <c r="J96"/>
    </row>
    <row r="97" spans="1:10" ht="15" x14ac:dyDescent="0.25">
      <c r="A97" s="8">
        <v>43891</v>
      </c>
      <c r="B97" s="94">
        <v>55</v>
      </c>
      <c r="C97" s="10">
        <v>54</v>
      </c>
      <c r="D97" s="10">
        <v>1</v>
      </c>
      <c r="E97" s="46">
        <v>6127</v>
      </c>
      <c r="F97" s="10">
        <v>5881</v>
      </c>
      <c r="G97" s="74">
        <v>246</v>
      </c>
      <c r="H97" s="80"/>
      <c r="I97" s="80"/>
      <c r="J97"/>
    </row>
    <row r="98" spans="1:10" ht="15" x14ac:dyDescent="0.25">
      <c r="A98" s="8">
        <v>43922</v>
      </c>
      <c r="B98" s="94">
        <v>17</v>
      </c>
      <c r="C98" s="10">
        <v>17</v>
      </c>
      <c r="D98" s="10">
        <v>0</v>
      </c>
      <c r="E98" s="46">
        <v>6109</v>
      </c>
      <c r="F98" s="10">
        <v>5863</v>
      </c>
      <c r="G98" s="74">
        <v>246</v>
      </c>
      <c r="H98" s="80"/>
      <c r="I98" s="80"/>
      <c r="J98"/>
    </row>
    <row r="99" spans="1:10" ht="15" x14ac:dyDescent="0.25">
      <c r="A99" s="8">
        <v>43952</v>
      </c>
      <c r="B99" s="94">
        <v>21</v>
      </c>
      <c r="C99" s="10">
        <v>21</v>
      </c>
      <c r="D99" s="10">
        <v>0</v>
      </c>
      <c r="E99" s="46">
        <v>6055</v>
      </c>
      <c r="F99" s="10">
        <v>5809</v>
      </c>
      <c r="G99" s="74">
        <v>246</v>
      </c>
      <c r="H99" s="80"/>
      <c r="I99" s="80"/>
      <c r="J99"/>
    </row>
    <row r="100" spans="1:10" ht="15" x14ac:dyDescent="0.25">
      <c r="A100" s="8">
        <v>43983</v>
      </c>
      <c r="B100" s="94">
        <v>59</v>
      </c>
      <c r="C100" s="10">
        <v>59</v>
      </c>
      <c r="D100" s="10">
        <v>0</v>
      </c>
      <c r="E100" s="46">
        <v>5941</v>
      </c>
      <c r="F100" s="10">
        <v>5698</v>
      </c>
      <c r="G100" s="74">
        <v>243</v>
      </c>
      <c r="H100" s="80"/>
      <c r="I100" s="80"/>
      <c r="J100"/>
    </row>
    <row r="101" spans="1:10" ht="15" x14ac:dyDescent="0.25">
      <c r="A101" s="8">
        <v>44013</v>
      </c>
      <c r="B101" s="94">
        <v>576</v>
      </c>
      <c r="C101" s="10">
        <v>576</v>
      </c>
      <c r="D101" s="10">
        <v>0</v>
      </c>
      <c r="E101" s="46">
        <v>5715</v>
      </c>
      <c r="F101" s="10">
        <v>5488</v>
      </c>
      <c r="G101" s="74">
        <v>227</v>
      </c>
      <c r="H101" s="80"/>
      <c r="I101" s="80"/>
      <c r="J101"/>
    </row>
    <row r="102" spans="1:10" ht="15" x14ac:dyDescent="0.25">
      <c r="A102" s="8">
        <v>44044</v>
      </c>
      <c r="B102" s="94">
        <v>882</v>
      </c>
      <c r="C102" s="10">
        <v>872</v>
      </c>
      <c r="D102" s="10">
        <v>10</v>
      </c>
      <c r="E102" s="46">
        <v>5949</v>
      </c>
      <c r="F102" s="10">
        <v>5731</v>
      </c>
      <c r="G102" s="74">
        <v>218</v>
      </c>
      <c r="H102" s="80"/>
      <c r="I102" s="80"/>
      <c r="J102"/>
    </row>
    <row r="103" spans="1:10" ht="15" x14ac:dyDescent="0.25">
      <c r="A103" s="8">
        <v>44075</v>
      </c>
      <c r="B103" s="94">
        <v>3897</v>
      </c>
      <c r="C103" s="10">
        <v>3809</v>
      </c>
      <c r="D103" s="10">
        <v>88</v>
      </c>
      <c r="E103" s="46">
        <v>7860</v>
      </c>
      <c r="F103" s="10">
        <v>7642</v>
      </c>
      <c r="G103" s="74">
        <v>218</v>
      </c>
      <c r="H103" s="80"/>
      <c r="I103" s="80"/>
      <c r="J103"/>
    </row>
    <row r="104" spans="1:10" ht="15" x14ac:dyDescent="0.25">
      <c r="A104" s="8">
        <v>44105</v>
      </c>
      <c r="B104" s="94">
        <v>1455</v>
      </c>
      <c r="C104" s="10">
        <v>1418</v>
      </c>
      <c r="D104" s="10">
        <v>37</v>
      </c>
      <c r="E104" s="46">
        <v>8869</v>
      </c>
      <c r="F104" s="10">
        <v>8635</v>
      </c>
      <c r="G104" s="74">
        <v>234</v>
      </c>
      <c r="H104" s="80"/>
      <c r="I104" s="80"/>
      <c r="J104"/>
    </row>
    <row r="105" spans="1:10" ht="15" x14ac:dyDescent="0.25">
      <c r="A105" s="8">
        <v>44136</v>
      </c>
      <c r="B105" s="94">
        <v>568</v>
      </c>
      <c r="C105" s="10">
        <v>541</v>
      </c>
      <c r="D105" s="10">
        <v>27</v>
      </c>
      <c r="E105" s="46">
        <v>9223</v>
      </c>
      <c r="F105" s="10">
        <v>8963</v>
      </c>
      <c r="G105" s="74">
        <v>260</v>
      </c>
      <c r="H105" s="80"/>
      <c r="I105" s="80"/>
      <c r="J105"/>
    </row>
    <row r="106" spans="1:10" ht="15" x14ac:dyDescent="0.25">
      <c r="A106" s="49">
        <v>44166</v>
      </c>
      <c r="B106" s="95">
        <v>411</v>
      </c>
      <c r="C106" s="50">
        <v>391</v>
      </c>
      <c r="D106" s="50">
        <v>20</v>
      </c>
      <c r="E106" s="93">
        <v>9434</v>
      </c>
      <c r="F106" s="50">
        <v>9157</v>
      </c>
      <c r="G106" s="75">
        <v>277</v>
      </c>
      <c r="H106" s="80"/>
      <c r="I106" s="80"/>
      <c r="J106"/>
    </row>
    <row r="107" spans="1:10" ht="15" x14ac:dyDescent="0.25">
      <c r="A107" s="8">
        <v>44197</v>
      </c>
      <c r="B107" s="94">
        <v>365</v>
      </c>
      <c r="C107" s="10">
        <v>360</v>
      </c>
      <c r="D107" s="10">
        <v>5</v>
      </c>
      <c r="E107" s="46">
        <v>9576</v>
      </c>
      <c r="F107" s="10">
        <v>9295</v>
      </c>
      <c r="G107" s="74">
        <v>281</v>
      </c>
      <c r="H107" s="80"/>
      <c r="I107" s="80"/>
      <c r="J107"/>
    </row>
    <row r="108" spans="1:10" ht="15" x14ac:dyDescent="0.25">
      <c r="A108" s="8">
        <v>44228</v>
      </c>
      <c r="B108" s="94">
        <v>454</v>
      </c>
      <c r="C108" s="10">
        <v>451</v>
      </c>
      <c r="D108" s="10">
        <v>3</v>
      </c>
      <c r="E108" s="46">
        <v>9873</v>
      </c>
      <c r="F108" s="10">
        <v>9590</v>
      </c>
      <c r="G108" s="74">
        <v>283</v>
      </c>
      <c r="H108" s="80"/>
      <c r="I108" s="80"/>
      <c r="J108"/>
    </row>
    <row r="109" spans="1:10" ht="15" x14ac:dyDescent="0.25">
      <c r="A109" s="8">
        <v>44256</v>
      </c>
      <c r="B109" s="94">
        <v>255</v>
      </c>
      <c r="C109" s="10">
        <v>255</v>
      </c>
      <c r="D109" s="10">
        <v>0</v>
      </c>
      <c r="E109" s="46">
        <v>9888</v>
      </c>
      <c r="F109" s="10">
        <v>9608</v>
      </c>
      <c r="G109" s="74">
        <v>280</v>
      </c>
      <c r="H109" s="80"/>
      <c r="I109" s="80"/>
      <c r="J109"/>
    </row>
    <row r="110" spans="1:10" ht="15" x14ac:dyDescent="0.25">
      <c r="A110" s="8">
        <v>44287</v>
      </c>
      <c r="B110" s="94">
        <v>92</v>
      </c>
      <c r="C110" s="10">
        <v>92</v>
      </c>
      <c r="D110" s="10">
        <v>0</v>
      </c>
      <c r="E110" s="46">
        <v>9778</v>
      </c>
      <c r="F110" s="10">
        <v>9506</v>
      </c>
      <c r="G110" s="74">
        <v>272</v>
      </c>
      <c r="H110" s="80"/>
      <c r="I110" s="80"/>
      <c r="J110"/>
    </row>
    <row r="111" spans="1:10" ht="15" x14ac:dyDescent="0.25">
      <c r="A111" s="8">
        <v>44317</v>
      </c>
      <c r="B111" s="94">
        <v>111</v>
      </c>
      <c r="C111" s="10">
        <v>111</v>
      </c>
      <c r="D111" s="10">
        <v>0</v>
      </c>
      <c r="E111" s="46">
        <v>9670</v>
      </c>
      <c r="F111" s="10">
        <v>9399</v>
      </c>
      <c r="G111" s="74">
        <v>271</v>
      </c>
      <c r="H111" s="80"/>
      <c r="I111" s="80"/>
      <c r="J111"/>
    </row>
    <row r="112" spans="1:10" ht="15" x14ac:dyDescent="0.25">
      <c r="A112" s="8">
        <v>44348</v>
      </c>
      <c r="B112" s="94">
        <v>178</v>
      </c>
      <c r="C112" s="10">
        <v>178</v>
      </c>
      <c r="D112" s="10">
        <v>0</v>
      </c>
      <c r="E112" s="46">
        <v>9476</v>
      </c>
      <c r="F112" s="10">
        <v>9207</v>
      </c>
      <c r="G112" s="74">
        <v>269</v>
      </c>
      <c r="H112" s="80"/>
      <c r="I112" s="80"/>
      <c r="J112"/>
    </row>
    <row r="113" spans="1:10" ht="15" x14ac:dyDescent="0.25">
      <c r="A113" s="8">
        <v>44378</v>
      </c>
      <c r="B113" s="94">
        <v>842</v>
      </c>
      <c r="C113" s="10">
        <v>839</v>
      </c>
      <c r="D113" s="10">
        <v>3</v>
      </c>
      <c r="E113" s="46">
        <v>9171</v>
      </c>
      <c r="F113" s="10">
        <v>8928</v>
      </c>
      <c r="G113" s="74">
        <v>243</v>
      </c>
      <c r="H113" s="80"/>
      <c r="I113" s="80"/>
      <c r="J113"/>
    </row>
    <row r="114" spans="1:10" ht="15" x14ac:dyDescent="0.25">
      <c r="A114" s="8">
        <v>44409</v>
      </c>
      <c r="B114" s="94">
        <v>1237</v>
      </c>
      <c r="C114" s="10">
        <v>1212</v>
      </c>
      <c r="D114" s="10">
        <v>25</v>
      </c>
      <c r="E114" s="46">
        <v>9190</v>
      </c>
      <c r="F114" s="10">
        <v>8941</v>
      </c>
      <c r="G114" s="74">
        <v>249</v>
      </c>
      <c r="H114" s="80"/>
      <c r="I114" s="80"/>
      <c r="J114"/>
    </row>
    <row r="115" spans="1:10" ht="15" x14ac:dyDescent="0.25">
      <c r="A115" s="8">
        <v>44440</v>
      </c>
      <c r="B115" s="94">
        <v>5044</v>
      </c>
      <c r="C115" s="10">
        <v>4920</v>
      </c>
      <c r="D115" s="10">
        <v>124</v>
      </c>
      <c r="E115" s="46">
        <v>11382</v>
      </c>
      <c r="F115" s="10">
        <v>11111</v>
      </c>
      <c r="G115" s="74">
        <v>271</v>
      </c>
      <c r="H115" s="80"/>
      <c r="I115" s="80"/>
      <c r="J115"/>
    </row>
    <row r="116" spans="1:10" ht="15" x14ac:dyDescent="0.25">
      <c r="A116" s="8">
        <v>44470</v>
      </c>
      <c r="B116" s="94">
        <v>1782</v>
      </c>
      <c r="C116" s="10">
        <v>1729</v>
      </c>
      <c r="D116" s="10">
        <v>53</v>
      </c>
      <c r="E116" s="46">
        <v>12245</v>
      </c>
      <c r="F116" s="10">
        <v>11938</v>
      </c>
      <c r="G116" s="74">
        <v>307</v>
      </c>
      <c r="H116" s="80"/>
      <c r="I116" s="80"/>
      <c r="J116"/>
    </row>
    <row r="117" spans="1:10" ht="15" x14ac:dyDescent="0.25">
      <c r="A117" s="8">
        <v>44501</v>
      </c>
      <c r="B117" s="94">
        <v>875</v>
      </c>
      <c r="C117" s="10">
        <v>856</v>
      </c>
      <c r="D117" s="10">
        <v>19</v>
      </c>
      <c r="E117" s="46">
        <v>12605</v>
      </c>
      <c r="F117" s="10">
        <v>12280</v>
      </c>
      <c r="G117" s="74">
        <v>325</v>
      </c>
      <c r="H117" s="80"/>
      <c r="I117" s="80"/>
      <c r="J117"/>
    </row>
    <row r="118" spans="1:10" ht="15" x14ac:dyDescent="0.25">
      <c r="A118" s="49">
        <v>44531</v>
      </c>
      <c r="B118" s="95">
        <v>466</v>
      </c>
      <c r="C118" s="50">
        <v>459</v>
      </c>
      <c r="D118" s="50">
        <v>7</v>
      </c>
      <c r="E118" s="93">
        <v>12693</v>
      </c>
      <c r="F118" s="50">
        <v>12368</v>
      </c>
      <c r="G118" s="75">
        <v>325</v>
      </c>
      <c r="H118" s="80"/>
      <c r="I118" s="80"/>
      <c r="J118"/>
    </row>
    <row r="119" spans="1:10" ht="15" x14ac:dyDescent="0.25">
      <c r="A119" s="8">
        <v>44562</v>
      </c>
      <c r="B119" s="94">
        <v>390</v>
      </c>
      <c r="C119" s="10">
        <v>386</v>
      </c>
      <c r="D119" s="10">
        <v>4</v>
      </c>
      <c r="E119" s="46">
        <v>12676</v>
      </c>
      <c r="F119" s="10">
        <v>12349</v>
      </c>
      <c r="G119" s="74">
        <v>327</v>
      </c>
      <c r="H119" s="80"/>
      <c r="I119" s="80"/>
      <c r="J119"/>
    </row>
    <row r="120" spans="1:10" ht="15" x14ac:dyDescent="0.25">
      <c r="A120" s="8">
        <v>44593</v>
      </c>
      <c r="B120" s="94">
        <v>289</v>
      </c>
      <c r="C120" s="10">
        <v>286</v>
      </c>
      <c r="D120" s="10">
        <v>3</v>
      </c>
      <c r="E120" s="46">
        <v>12557</v>
      </c>
      <c r="F120" s="10">
        <v>12230</v>
      </c>
      <c r="G120" s="74">
        <v>327</v>
      </c>
      <c r="H120" s="89"/>
      <c r="I120" s="89"/>
      <c r="J120"/>
    </row>
    <row r="121" spans="1:10" ht="15" x14ac:dyDescent="0.25">
      <c r="A121" s="8">
        <v>44621</v>
      </c>
      <c r="B121" s="94">
        <v>290</v>
      </c>
      <c r="C121" s="10">
        <v>288</v>
      </c>
      <c r="D121" s="10">
        <v>2</v>
      </c>
      <c r="E121" s="46">
        <v>12492</v>
      </c>
      <c r="F121" s="10">
        <v>12165</v>
      </c>
      <c r="G121" s="74">
        <v>327</v>
      </c>
      <c r="J121"/>
    </row>
    <row r="122" spans="1:10" ht="15" x14ac:dyDescent="0.25">
      <c r="A122" s="8">
        <v>44652</v>
      </c>
      <c r="B122" s="94">
        <v>187</v>
      </c>
      <c r="C122" s="10">
        <v>185</v>
      </c>
      <c r="D122" s="10">
        <v>2</v>
      </c>
      <c r="E122" s="46">
        <v>12339</v>
      </c>
      <c r="F122" s="10">
        <v>12012</v>
      </c>
      <c r="G122" s="74">
        <v>327</v>
      </c>
      <c r="J122"/>
    </row>
    <row r="123" spans="1:10" ht="15" x14ac:dyDescent="0.25">
      <c r="A123" s="8">
        <v>44682</v>
      </c>
      <c r="B123" s="94">
        <v>176</v>
      </c>
      <c r="C123" s="10">
        <v>173</v>
      </c>
      <c r="D123" s="10">
        <v>3</v>
      </c>
      <c r="E123" s="46">
        <v>12186</v>
      </c>
      <c r="F123" s="10">
        <v>11860</v>
      </c>
      <c r="G123" s="74">
        <v>326</v>
      </c>
      <c r="J123"/>
    </row>
    <row r="124" spans="1:10" ht="15" x14ac:dyDescent="0.25">
      <c r="A124" s="8">
        <v>44713</v>
      </c>
      <c r="B124" s="94">
        <v>282</v>
      </c>
      <c r="C124" s="10">
        <v>282</v>
      </c>
      <c r="D124" s="10">
        <v>0</v>
      </c>
      <c r="E124" s="46">
        <v>11966</v>
      </c>
      <c r="F124" s="10">
        <v>11648</v>
      </c>
      <c r="G124" s="74">
        <v>318</v>
      </c>
      <c r="J124"/>
    </row>
    <row r="125" spans="1:10" ht="15" x14ac:dyDescent="0.25">
      <c r="A125" s="8">
        <v>44743</v>
      </c>
      <c r="B125" s="94">
        <v>854</v>
      </c>
      <c r="C125" s="10">
        <v>848</v>
      </c>
      <c r="D125" s="10">
        <v>6</v>
      </c>
      <c r="E125" s="46">
        <v>11355</v>
      </c>
      <c r="F125" s="10">
        <v>11051</v>
      </c>
      <c r="G125" s="74">
        <v>304</v>
      </c>
      <c r="J125"/>
    </row>
    <row r="126" spans="1:10" ht="15" x14ac:dyDescent="0.25">
      <c r="A126" s="8">
        <v>44774</v>
      </c>
      <c r="B126" s="94">
        <v>1424</v>
      </c>
      <c r="C126" s="10">
        <v>1391</v>
      </c>
      <c r="D126" s="10">
        <v>33</v>
      </c>
      <c r="E126" s="46">
        <v>10711</v>
      </c>
      <c r="F126" s="10">
        <v>10411</v>
      </c>
      <c r="G126" s="74">
        <v>300</v>
      </c>
      <c r="J126"/>
    </row>
    <row r="127" spans="1:10" ht="15" x14ac:dyDescent="0.25">
      <c r="A127" s="8">
        <v>44805</v>
      </c>
      <c r="B127" s="94">
        <v>6189</v>
      </c>
      <c r="C127" s="10">
        <v>6052</v>
      </c>
      <c r="D127" s="10">
        <v>137</v>
      </c>
      <c r="E127" s="46">
        <v>13339</v>
      </c>
      <c r="F127" s="10">
        <v>13030</v>
      </c>
      <c r="G127" s="74">
        <v>309</v>
      </c>
      <c r="J127"/>
    </row>
    <row r="128" spans="1:10" ht="15" x14ac:dyDescent="0.25">
      <c r="A128" s="8">
        <v>44835</v>
      </c>
      <c r="B128" s="94">
        <v>1863</v>
      </c>
      <c r="C128" s="10">
        <v>1797</v>
      </c>
      <c r="D128" s="10">
        <v>66</v>
      </c>
      <c r="E128" s="46">
        <v>14081</v>
      </c>
      <c r="F128" s="10">
        <v>13723</v>
      </c>
      <c r="G128" s="74">
        <v>358</v>
      </c>
      <c r="J128"/>
    </row>
    <row r="129" spans="1:10" ht="15" x14ac:dyDescent="0.25">
      <c r="A129" s="8">
        <v>44866</v>
      </c>
      <c r="B129" s="94">
        <v>954</v>
      </c>
      <c r="C129" s="10">
        <v>941</v>
      </c>
      <c r="D129" s="10">
        <v>13</v>
      </c>
      <c r="E129" s="46">
        <v>14386</v>
      </c>
      <c r="F129" s="10">
        <v>14018</v>
      </c>
      <c r="G129" s="74">
        <v>368</v>
      </c>
      <c r="J129"/>
    </row>
    <row r="130" spans="1:10" ht="15" x14ac:dyDescent="0.25">
      <c r="A130" s="49">
        <v>44896</v>
      </c>
      <c r="B130" s="95">
        <v>691</v>
      </c>
      <c r="C130" s="50">
        <v>685</v>
      </c>
      <c r="D130" s="50">
        <v>6</v>
      </c>
      <c r="E130" s="93">
        <v>14569</v>
      </c>
      <c r="F130" s="50">
        <v>14200</v>
      </c>
      <c r="G130" s="75">
        <v>369</v>
      </c>
      <c r="H130" s="80"/>
      <c r="I130" s="80"/>
      <c r="J130"/>
    </row>
    <row r="131" spans="1:10" ht="15" x14ac:dyDescent="0.25">
      <c r="A131" s="8">
        <v>44927</v>
      </c>
      <c r="B131" s="94">
        <v>379</v>
      </c>
      <c r="C131" s="10">
        <v>371</v>
      </c>
      <c r="D131" s="10">
        <v>8</v>
      </c>
      <c r="E131" s="46">
        <v>14456</v>
      </c>
      <c r="F131" s="10">
        <v>14081</v>
      </c>
      <c r="G131" s="74">
        <v>375</v>
      </c>
      <c r="J131"/>
    </row>
    <row r="132" spans="1:10" ht="15" x14ac:dyDescent="0.25">
      <c r="A132" s="8">
        <v>44958</v>
      </c>
      <c r="B132" s="94">
        <v>343</v>
      </c>
      <c r="C132" s="10">
        <v>343</v>
      </c>
      <c r="D132" s="10">
        <v>0</v>
      </c>
      <c r="E132" s="46">
        <v>14401</v>
      </c>
      <c r="F132" s="10">
        <v>14031</v>
      </c>
      <c r="G132" s="74">
        <v>370</v>
      </c>
      <c r="J132"/>
    </row>
    <row r="133" spans="1:10" ht="15" x14ac:dyDescent="0.25">
      <c r="A133" s="8">
        <v>44986</v>
      </c>
      <c r="B133" s="94">
        <v>345</v>
      </c>
      <c r="C133" s="10">
        <v>343</v>
      </c>
      <c r="D133" s="10">
        <v>2</v>
      </c>
      <c r="E133" s="46">
        <v>14311</v>
      </c>
      <c r="F133" s="10">
        <v>13942</v>
      </c>
      <c r="G133" s="74">
        <v>369</v>
      </c>
      <c r="J133"/>
    </row>
    <row r="134" spans="1:10" ht="15" x14ac:dyDescent="0.25">
      <c r="A134" s="8">
        <v>45017</v>
      </c>
      <c r="B134" s="94">
        <v>207</v>
      </c>
      <c r="C134" s="10">
        <v>206</v>
      </c>
      <c r="D134" s="10">
        <v>1</v>
      </c>
      <c r="E134" s="46">
        <v>14092</v>
      </c>
      <c r="F134" s="10">
        <v>13731</v>
      </c>
      <c r="G134" s="74">
        <v>361</v>
      </c>
      <c r="J134"/>
    </row>
    <row r="135" spans="1:10" ht="15" x14ac:dyDescent="0.25">
      <c r="A135" s="8">
        <v>45047</v>
      </c>
      <c r="B135" s="94">
        <v>159</v>
      </c>
      <c r="C135" s="10">
        <v>159</v>
      </c>
      <c r="D135" s="10">
        <v>0</v>
      </c>
      <c r="E135" s="46">
        <v>13879</v>
      </c>
      <c r="F135" s="10">
        <v>13525</v>
      </c>
      <c r="G135" s="74">
        <v>354</v>
      </c>
      <c r="J135"/>
    </row>
    <row r="136" spans="1:10" ht="15" x14ac:dyDescent="0.25">
      <c r="A136" s="8">
        <v>45078</v>
      </c>
      <c r="B136" s="94">
        <v>269</v>
      </c>
      <c r="C136" s="10">
        <v>267</v>
      </c>
      <c r="D136" s="10">
        <v>2</v>
      </c>
      <c r="E136" s="46">
        <v>13563</v>
      </c>
      <c r="F136" s="10">
        <v>13211</v>
      </c>
      <c r="G136" s="74">
        <v>352</v>
      </c>
      <c r="J136"/>
    </row>
    <row r="137" spans="1:10" ht="15" x14ac:dyDescent="0.25">
      <c r="A137" s="8">
        <v>45108</v>
      </c>
      <c r="B137" s="94">
        <v>874</v>
      </c>
      <c r="C137" s="10">
        <v>870</v>
      </c>
      <c r="D137" s="10">
        <v>4</v>
      </c>
      <c r="E137" s="46">
        <v>12626</v>
      </c>
      <c r="F137" s="10">
        <v>12308</v>
      </c>
      <c r="G137" s="74">
        <v>318</v>
      </c>
      <c r="J137"/>
    </row>
    <row r="138" spans="1:10" ht="15" x14ac:dyDescent="0.25">
      <c r="A138" s="8">
        <v>45139</v>
      </c>
      <c r="B138" s="94">
        <v>1383</v>
      </c>
      <c r="C138" s="10">
        <v>1340</v>
      </c>
      <c r="D138" s="10">
        <v>43</v>
      </c>
      <c r="E138" s="46">
        <v>11585</v>
      </c>
      <c r="F138" s="10">
        <v>11255</v>
      </c>
      <c r="G138" s="74">
        <v>330</v>
      </c>
      <c r="J138"/>
    </row>
    <row r="139" spans="1:10" ht="15" x14ac:dyDescent="0.25">
      <c r="A139" s="8">
        <v>45170</v>
      </c>
      <c r="B139" s="94">
        <v>6499</v>
      </c>
      <c r="C139" s="10">
        <v>6350</v>
      </c>
      <c r="D139" s="10">
        <v>149</v>
      </c>
      <c r="E139" s="46">
        <v>14062</v>
      </c>
      <c r="F139" s="10">
        <v>13703</v>
      </c>
      <c r="G139" s="74">
        <v>359</v>
      </c>
      <c r="J139"/>
    </row>
    <row r="140" spans="1:10" ht="15" x14ac:dyDescent="0.25">
      <c r="A140" s="8">
        <v>45200</v>
      </c>
      <c r="B140" s="94">
        <v>1959</v>
      </c>
      <c r="C140" s="10">
        <v>1905</v>
      </c>
      <c r="D140" s="10">
        <v>54</v>
      </c>
      <c r="E140" s="46">
        <v>14921</v>
      </c>
      <c r="F140" s="10">
        <v>14527</v>
      </c>
      <c r="G140" s="74">
        <v>394</v>
      </c>
      <c r="J140"/>
    </row>
    <row r="141" spans="1:10" ht="15" x14ac:dyDescent="0.25">
      <c r="A141" s="8">
        <v>45231</v>
      </c>
      <c r="B141" s="94">
        <v>1005</v>
      </c>
      <c r="C141" s="10">
        <v>988</v>
      </c>
      <c r="D141" s="10">
        <v>17</v>
      </c>
      <c r="E141" s="46">
        <v>15192</v>
      </c>
      <c r="F141" s="10">
        <v>14800</v>
      </c>
      <c r="G141" s="74">
        <v>392</v>
      </c>
      <c r="J141"/>
    </row>
    <row r="142" spans="1:10" ht="15" x14ac:dyDescent="0.25">
      <c r="A142" s="49">
        <v>45261</v>
      </c>
      <c r="B142" s="95">
        <v>594</v>
      </c>
      <c r="C142" s="50">
        <v>591</v>
      </c>
      <c r="D142" s="50">
        <v>3</v>
      </c>
      <c r="E142" s="93">
        <v>15216</v>
      </c>
      <c r="F142" s="50">
        <v>14830</v>
      </c>
      <c r="G142" s="75">
        <v>386</v>
      </c>
      <c r="J142"/>
    </row>
    <row r="143" spans="1:10" ht="15" x14ac:dyDescent="0.25">
      <c r="A143" s="8">
        <v>45292</v>
      </c>
      <c r="B143" s="94">
        <v>467</v>
      </c>
      <c r="C143" s="10">
        <v>455</v>
      </c>
      <c r="D143" s="10">
        <v>12</v>
      </c>
      <c r="E143" s="46">
        <v>15169</v>
      </c>
      <c r="F143" s="10">
        <v>14775</v>
      </c>
      <c r="G143" s="74">
        <v>394</v>
      </c>
      <c r="J143"/>
    </row>
    <row r="144" spans="1:10" ht="15" x14ac:dyDescent="0.25">
      <c r="A144" s="8">
        <v>45323</v>
      </c>
      <c r="B144" s="94">
        <v>402</v>
      </c>
      <c r="C144" s="10">
        <v>401</v>
      </c>
      <c r="D144" s="10">
        <v>1</v>
      </c>
      <c r="E144" s="46">
        <v>15092</v>
      </c>
      <c r="F144" s="10">
        <v>14701</v>
      </c>
      <c r="G144" s="74">
        <v>391</v>
      </c>
      <c r="J144"/>
    </row>
    <row r="145" spans="1:10" ht="15" x14ac:dyDescent="0.25">
      <c r="A145" s="8">
        <v>45352</v>
      </c>
      <c r="B145" s="94">
        <v>308</v>
      </c>
      <c r="C145" s="10">
        <v>305</v>
      </c>
      <c r="D145" s="10">
        <v>3</v>
      </c>
      <c r="E145" s="46">
        <v>14880</v>
      </c>
      <c r="F145" s="10">
        <v>14498</v>
      </c>
      <c r="G145" s="74">
        <v>382</v>
      </c>
      <c r="J145"/>
    </row>
    <row r="146" spans="1:10" ht="15" x14ac:dyDescent="0.25">
      <c r="A146" s="8">
        <v>45383</v>
      </c>
      <c r="B146" s="94">
        <v>251</v>
      </c>
      <c r="C146" s="10">
        <v>250</v>
      </c>
      <c r="D146" s="10">
        <v>1</v>
      </c>
      <c r="E146" s="46">
        <v>14759</v>
      </c>
      <c r="F146" s="10">
        <v>14385</v>
      </c>
      <c r="G146" s="74">
        <v>374</v>
      </c>
      <c r="J146"/>
    </row>
    <row r="147" spans="1:10" ht="15" x14ac:dyDescent="0.25">
      <c r="A147" s="8">
        <v>45413</v>
      </c>
      <c r="B147" s="94">
        <v>169</v>
      </c>
      <c r="C147" s="10">
        <v>169</v>
      </c>
      <c r="D147" s="10">
        <v>0</v>
      </c>
      <c r="E147" s="46">
        <v>14518</v>
      </c>
      <c r="F147" s="10">
        <v>14149</v>
      </c>
      <c r="G147" s="74">
        <v>369</v>
      </c>
      <c r="J147"/>
    </row>
    <row r="148" spans="1:10" ht="15" x14ac:dyDescent="0.25">
      <c r="J148"/>
    </row>
    <row r="149" spans="1:10" ht="15" x14ac:dyDescent="0.25">
      <c r="J149"/>
    </row>
    <row r="150" spans="1:10" ht="15" x14ac:dyDescent="0.25">
      <c r="J150"/>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47"/>
  <sheetViews>
    <sheetView zoomScaleNormal="100" workbookViewId="0">
      <pane ySplit="10" topLeftCell="A11" activePane="bottomLeft" state="frozen"/>
      <selection activeCell="H24" sqref="H24"/>
      <selection pane="bottomLeft" activeCell="H24" sqref="H2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6" t="s">
        <v>93</v>
      </c>
      <c r="C6" s="126"/>
      <c r="D6" s="126"/>
      <c r="E6" s="126"/>
      <c r="F6" s="126"/>
      <c r="G6" s="126"/>
      <c r="H6" s="126"/>
      <c r="I6" s="126"/>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7" t="s">
        <v>47</v>
      </c>
      <c r="C9" s="128"/>
      <c r="D9" s="128"/>
      <c r="E9" s="127" t="s">
        <v>46</v>
      </c>
      <c r="F9" s="128"/>
      <c r="G9" s="129"/>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ht="15" x14ac:dyDescent="0.25">
      <c r="A12" s="8">
        <v>41306</v>
      </c>
      <c r="B12" s="94">
        <v>72</v>
      </c>
      <c r="C12" s="10">
        <v>72</v>
      </c>
      <c r="D12" s="10">
        <v>0</v>
      </c>
      <c r="E12" s="46">
        <v>12388</v>
      </c>
      <c r="F12" s="10">
        <v>12021</v>
      </c>
      <c r="G12" s="74">
        <v>367</v>
      </c>
      <c r="H12" s="80"/>
      <c r="I12" s="80"/>
      <c r="J12"/>
    </row>
    <row r="13" spans="1:11" ht="15" x14ac:dyDescent="0.25">
      <c r="A13" s="8">
        <v>41334</v>
      </c>
      <c r="B13" s="94">
        <v>82</v>
      </c>
      <c r="C13" s="10">
        <v>82</v>
      </c>
      <c r="D13" s="10">
        <v>0</v>
      </c>
      <c r="E13" s="46">
        <v>12265</v>
      </c>
      <c r="F13" s="10">
        <v>11898</v>
      </c>
      <c r="G13" s="74">
        <v>367</v>
      </c>
      <c r="H13" s="80"/>
      <c r="I13" s="80"/>
      <c r="J13"/>
    </row>
    <row r="14" spans="1:11" ht="15" x14ac:dyDescent="0.25">
      <c r="A14" s="8">
        <v>41365</v>
      </c>
      <c r="B14" s="94">
        <v>62</v>
      </c>
      <c r="C14" s="10">
        <v>60</v>
      </c>
      <c r="D14" s="10">
        <v>2</v>
      </c>
      <c r="E14" s="46">
        <v>12145</v>
      </c>
      <c r="F14" s="10">
        <v>11780</v>
      </c>
      <c r="G14" s="74">
        <v>365</v>
      </c>
      <c r="H14" s="80"/>
      <c r="I14" s="80"/>
      <c r="J14"/>
    </row>
    <row r="15" spans="1:11" ht="15" x14ac:dyDescent="0.25">
      <c r="A15" s="8">
        <v>41395</v>
      </c>
      <c r="B15" s="94">
        <v>31</v>
      </c>
      <c r="C15" s="10">
        <v>31</v>
      </c>
      <c r="D15" s="10">
        <v>0</v>
      </c>
      <c r="E15" s="46">
        <v>12015</v>
      </c>
      <c r="F15" s="10">
        <v>11650</v>
      </c>
      <c r="G15" s="74">
        <v>365</v>
      </c>
      <c r="H15" s="80"/>
      <c r="I15" s="80"/>
      <c r="J15"/>
    </row>
    <row r="16" spans="1:11" ht="15" x14ac:dyDescent="0.25">
      <c r="A16" s="8">
        <v>41426</v>
      </c>
      <c r="B16" s="94">
        <v>128</v>
      </c>
      <c r="C16" s="10">
        <v>128</v>
      </c>
      <c r="D16" s="10">
        <v>0</v>
      </c>
      <c r="E16" s="46">
        <v>11797</v>
      </c>
      <c r="F16" s="10">
        <v>11435</v>
      </c>
      <c r="G16" s="74">
        <v>362</v>
      </c>
      <c r="H16" s="80"/>
      <c r="I16" s="80"/>
      <c r="J16"/>
    </row>
    <row r="17" spans="1:10" ht="15" x14ac:dyDescent="0.25">
      <c r="A17" s="8">
        <v>41456</v>
      </c>
      <c r="B17" s="94">
        <v>903</v>
      </c>
      <c r="C17" s="10">
        <v>902</v>
      </c>
      <c r="D17" s="10">
        <v>1</v>
      </c>
      <c r="E17" s="46">
        <v>11426</v>
      </c>
      <c r="F17" s="10">
        <v>11076</v>
      </c>
      <c r="G17" s="74">
        <v>350</v>
      </c>
      <c r="H17" s="80"/>
      <c r="I17" s="80"/>
      <c r="J17"/>
    </row>
    <row r="18" spans="1:10" ht="15" x14ac:dyDescent="0.25">
      <c r="A18" s="8">
        <v>41487</v>
      </c>
      <c r="B18" s="94">
        <v>803</v>
      </c>
      <c r="C18" s="10">
        <v>798</v>
      </c>
      <c r="D18" s="10">
        <v>5</v>
      </c>
      <c r="E18" s="46">
        <v>11083</v>
      </c>
      <c r="F18" s="10">
        <v>10802</v>
      </c>
      <c r="G18" s="74">
        <v>281</v>
      </c>
      <c r="H18" s="80"/>
      <c r="I18" s="80"/>
      <c r="J18"/>
    </row>
    <row r="19" spans="1:10" ht="15" x14ac:dyDescent="0.25">
      <c r="A19" s="8">
        <v>41518</v>
      </c>
      <c r="B19" s="94">
        <v>4192</v>
      </c>
      <c r="C19" s="10">
        <v>4058</v>
      </c>
      <c r="D19" s="10">
        <v>134</v>
      </c>
      <c r="E19" s="46">
        <v>12085</v>
      </c>
      <c r="F19" s="10">
        <v>11763</v>
      </c>
      <c r="G19" s="74">
        <v>322</v>
      </c>
      <c r="H19" s="80"/>
      <c r="I19" s="80"/>
      <c r="J19"/>
    </row>
    <row r="20" spans="1:10" ht="15" x14ac:dyDescent="0.25">
      <c r="A20" s="8">
        <v>41548</v>
      </c>
      <c r="B20" s="94">
        <v>1128</v>
      </c>
      <c r="C20" s="10">
        <v>1096</v>
      </c>
      <c r="D20" s="10">
        <v>32</v>
      </c>
      <c r="E20" s="46">
        <v>12280</v>
      </c>
      <c r="F20" s="10">
        <v>11941</v>
      </c>
      <c r="G20" s="74">
        <v>339</v>
      </c>
      <c r="H20" s="80"/>
      <c r="I20" s="80"/>
      <c r="J20"/>
    </row>
    <row r="21" spans="1:10" ht="15" x14ac:dyDescent="0.25">
      <c r="A21" s="8">
        <v>41579</v>
      </c>
      <c r="B21" s="94">
        <v>526</v>
      </c>
      <c r="C21" s="10">
        <v>485</v>
      </c>
      <c r="D21" s="10">
        <v>41</v>
      </c>
      <c r="E21" s="46">
        <v>12259</v>
      </c>
      <c r="F21" s="10">
        <v>11886</v>
      </c>
      <c r="G21" s="74">
        <v>373</v>
      </c>
      <c r="H21" s="80"/>
      <c r="I21" s="80"/>
      <c r="J21"/>
    </row>
    <row r="22" spans="1:10" ht="15" x14ac:dyDescent="0.25">
      <c r="A22" s="49">
        <v>41609</v>
      </c>
      <c r="B22" s="95">
        <v>388</v>
      </c>
      <c r="C22" s="50">
        <v>381</v>
      </c>
      <c r="D22" s="50">
        <v>7</v>
      </c>
      <c r="E22" s="93">
        <v>12273</v>
      </c>
      <c r="F22" s="50">
        <v>11915</v>
      </c>
      <c r="G22" s="75">
        <v>358</v>
      </c>
      <c r="H22" s="80"/>
      <c r="I22" s="80"/>
      <c r="J22"/>
    </row>
    <row r="23" spans="1:10" ht="15" x14ac:dyDescent="0.25">
      <c r="A23" s="8">
        <v>41640</v>
      </c>
      <c r="B23" s="94">
        <v>155</v>
      </c>
      <c r="C23" s="10">
        <v>135</v>
      </c>
      <c r="D23" s="10">
        <v>20</v>
      </c>
      <c r="E23" s="46">
        <v>12172</v>
      </c>
      <c r="F23" s="10">
        <v>11800</v>
      </c>
      <c r="G23" s="74">
        <v>372</v>
      </c>
      <c r="H23" s="80"/>
      <c r="I23" s="80"/>
      <c r="J23"/>
    </row>
    <row r="24" spans="1:10" ht="15" x14ac:dyDescent="0.25">
      <c r="A24" s="8">
        <v>41671</v>
      </c>
      <c r="B24" s="94">
        <v>88</v>
      </c>
      <c r="C24" s="10">
        <v>86</v>
      </c>
      <c r="D24" s="10">
        <v>2</v>
      </c>
      <c r="E24" s="46">
        <v>12062</v>
      </c>
      <c r="F24" s="10">
        <v>11690</v>
      </c>
      <c r="G24" s="74">
        <v>372</v>
      </c>
      <c r="H24" s="80"/>
      <c r="I24" s="80"/>
      <c r="J24"/>
    </row>
    <row r="25" spans="1:10" ht="15" x14ac:dyDescent="0.25">
      <c r="A25" s="8">
        <v>41699</v>
      </c>
      <c r="B25" s="94">
        <v>88</v>
      </c>
      <c r="C25" s="10">
        <v>88</v>
      </c>
      <c r="D25" s="10">
        <v>0</v>
      </c>
      <c r="E25" s="46">
        <v>11972</v>
      </c>
      <c r="F25" s="10">
        <v>11601</v>
      </c>
      <c r="G25" s="74">
        <v>371</v>
      </c>
      <c r="H25" s="80"/>
      <c r="I25" s="80"/>
      <c r="J25"/>
    </row>
    <row r="26" spans="1:10" ht="15" x14ac:dyDescent="0.25">
      <c r="A26" s="8">
        <v>41730</v>
      </c>
      <c r="B26" s="94">
        <v>53</v>
      </c>
      <c r="C26" s="10">
        <v>53</v>
      </c>
      <c r="D26" s="10">
        <v>0</v>
      </c>
      <c r="E26" s="46">
        <v>11843</v>
      </c>
      <c r="F26" s="10">
        <v>11473</v>
      </c>
      <c r="G26" s="74">
        <v>370</v>
      </c>
      <c r="H26" s="80"/>
      <c r="I26" s="80"/>
      <c r="J26"/>
    </row>
    <row r="27" spans="1:10" ht="15" x14ac:dyDescent="0.25">
      <c r="A27" s="8">
        <v>41760</v>
      </c>
      <c r="B27" s="94">
        <v>34</v>
      </c>
      <c r="C27" s="10">
        <v>34</v>
      </c>
      <c r="D27" s="10">
        <v>0</v>
      </c>
      <c r="E27" s="46">
        <v>11715</v>
      </c>
      <c r="F27" s="10">
        <v>11345</v>
      </c>
      <c r="G27" s="74">
        <v>370</v>
      </c>
      <c r="H27" s="80"/>
      <c r="I27" s="80"/>
      <c r="J27"/>
    </row>
    <row r="28" spans="1:10" ht="15" x14ac:dyDescent="0.25">
      <c r="A28" s="8">
        <v>41791</v>
      </c>
      <c r="B28" s="94">
        <v>127</v>
      </c>
      <c r="C28" s="10">
        <v>127</v>
      </c>
      <c r="D28" s="10">
        <v>0</v>
      </c>
      <c r="E28" s="46">
        <v>11558</v>
      </c>
      <c r="F28" s="10">
        <v>11191</v>
      </c>
      <c r="G28" s="74">
        <v>367</v>
      </c>
      <c r="H28" s="80"/>
      <c r="I28" s="80"/>
      <c r="J28"/>
    </row>
    <row r="29" spans="1:10" ht="15" x14ac:dyDescent="0.25">
      <c r="A29" s="8">
        <v>41821</v>
      </c>
      <c r="B29" s="94">
        <v>852</v>
      </c>
      <c r="C29" s="10">
        <v>852</v>
      </c>
      <c r="D29" s="10">
        <v>0</v>
      </c>
      <c r="E29" s="46">
        <v>11100</v>
      </c>
      <c r="F29" s="10">
        <v>10746</v>
      </c>
      <c r="G29" s="74">
        <v>354</v>
      </c>
      <c r="H29" s="80"/>
      <c r="I29" s="80"/>
      <c r="J29"/>
    </row>
    <row r="30" spans="1:10" ht="15" x14ac:dyDescent="0.25">
      <c r="A30" s="8">
        <v>41852</v>
      </c>
      <c r="B30" s="94">
        <v>736</v>
      </c>
      <c r="C30" s="10">
        <v>732</v>
      </c>
      <c r="D30" s="10">
        <v>4</v>
      </c>
      <c r="E30" s="46">
        <v>10701</v>
      </c>
      <c r="F30" s="10">
        <v>10409</v>
      </c>
      <c r="G30" s="74">
        <v>292</v>
      </c>
      <c r="H30" s="80"/>
      <c r="I30" s="80"/>
      <c r="J30"/>
    </row>
    <row r="31" spans="1:10" ht="15" x14ac:dyDescent="0.25">
      <c r="A31" s="8">
        <v>41883</v>
      </c>
      <c r="B31" s="94">
        <v>3913</v>
      </c>
      <c r="C31" s="10">
        <v>3785</v>
      </c>
      <c r="D31" s="10">
        <v>128</v>
      </c>
      <c r="E31" s="46">
        <v>11226</v>
      </c>
      <c r="F31" s="10">
        <v>10881</v>
      </c>
      <c r="G31" s="74">
        <v>345</v>
      </c>
      <c r="H31" s="80"/>
      <c r="I31" s="80"/>
      <c r="J31"/>
    </row>
    <row r="32" spans="1:10" ht="15" x14ac:dyDescent="0.25">
      <c r="A32" s="8">
        <v>41913</v>
      </c>
      <c r="B32" s="94">
        <v>934</v>
      </c>
      <c r="C32" s="10">
        <v>902</v>
      </c>
      <c r="D32" s="10">
        <v>32</v>
      </c>
      <c r="E32" s="46">
        <v>11266</v>
      </c>
      <c r="F32" s="10">
        <v>10906</v>
      </c>
      <c r="G32" s="74">
        <v>360</v>
      </c>
      <c r="H32" s="80"/>
      <c r="I32" s="80"/>
      <c r="J32"/>
    </row>
    <row r="33" spans="1:10" ht="15" x14ac:dyDescent="0.25">
      <c r="A33" s="8">
        <v>41944</v>
      </c>
      <c r="B33" s="94">
        <v>487</v>
      </c>
      <c r="C33" s="10">
        <v>470</v>
      </c>
      <c r="D33" s="10">
        <v>17</v>
      </c>
      <c r="E33" s="46">
        <v>11339</v>
      </c>
      <c r="F33" s="10">
        <v>10974</v>
      </c>
      <c r="G33" s="74">
        <v>365</v>
      </c>
      <c r="H33" s="80"/>
      <c r="I33" s="80"/>
      <c r="J33"/>
    </row>
    <row r="34" spans="1:10" ht="15" x14ac:dyDescent="0.25">
      <c r="A34" s="49">
        <v>41974</v>
      </c>
      <c r="B34" s="95">
        <v>365</v>
      </c>
      <c r="C34" s="50">
        <v>354</v>
      </c>
      <c r="D34" s="50">
        <v>11</v>
      </c>
      <c r="E34" s="93">
        <v>11431</v>
      </c>
      <c r="F34" s="50">
        <v>11057</v>
      </c>
      <c r="G34" s="75">
        <v>374</v>
      </c>
      <c r="H34" s="80"/>
      <c r="I34" s="80"/>
      <c r="J34"/>
    </row>
    <row r="35" spans="1:10" ht="15" x14ac:dyDescent="0.25">
      <c r="A35" s="8">
        <v>42005</v>
      </c>
      <c r="B35" s="94">
        <v>166</v>
      </c>
      <c r="C35" s="10">
        <v>151</v>
      </c>
      <c r="D35" s="10">
        <v>15</v>
      </c>
      <c r="E35" s="46">
        <v>11323</v>
      </c>
      <c r="F35" s="10">
        <v>10945</v>
      </c>
      <c r="G35" s="74">
        <v>378</v>
      </c>
      <c r="H35" s="80"/>
      <c r="I35" s="80"/>
      <c r="J35"/>
    </row>
    <row r="36" spans="1:10" ht="15" x14ac:dyDescent="0.25">
      <c r="A36" s="8">
        <v>42036</v>
      </c>
      <c r="B36" s="94">
        <v>81</v>
      </c>
      <c r="C36" s="10">
        <v>81</v>
      </c>
      <c r="D36" s="10">
        <v>0</v>
      </c>
      <c r="E36" s="46">
        <v>11224</v>
      </c>
      <c r="F36" s="10">
        <v>10850</v>
      </c>
      <c r="G36" s="74">
        <v>374</v>
      </c>
      <c r="H36" s="80"/>
      <c r="I36" s="80"/>
      <c r="J36"/>
    </row>
    <row r="37" spans="1:10" ht="15" x14ac:dyDescent="0.25">
      <c r="A37" s="8">
        <v>42064</v>
      </c>
      <c r="B37" s="94">
        <v>67</v>
      </c>
      <c r="C37" s="10">
        <v>67</v>
      </c>
      <c r="D37" s="10">
        <v>0</v>
      </c>
      <c r="E37" s="46">
        <v>11126</v>
      </c>
      <c r="F37" s="10">
        <v>10754</v>
      </c>
      <c r="G37" s="74">
        <v>372</v>
      </c>
      <c r="H37" s="80"/>
      <c r="I37" s="80"/>
      <c r="J37"/>
    </row>
    <row r="38" spans="1:10" ht="15" x14ac:dyDescent="0.25">
      <c r="A38" s="8">
        <v>42095</v>
      </c>
      <c r="B38" s="94">
        <v>55</v>
      </c>
      <c r="C38" s="10">
        <v>54</v>
      </c>
      <c r="D38" s="10">
        <v>1</v>
      </c>
      <c r="E38" s="46">
        <v>11031</v>
      </c>
      <c r="F38" s="10">
        <v>10662</v>
      </c>
      <c r="G38" s="74">
        <v>369</v>
      </c>
      <c r="H38" s="80"/>
      <c r="I38" s="80"/>
      <c r="J38"/>
    </row>
    <row r="39" spans="1:10" ht="15" x14ac:dyDescent="0.25">
      <c r="A39" s="8">
        <v>42125</v>
      </c>
      <c r="B39" s="94">
        <v>31</v>
      </c>
      <c r="C39" s="10">
        <v>31</v>
      </c>
      <c r="D39" s="10">
        <v>0</v>
      </c>
      <c r="E39" s="46">
        <v>10908</v>
      </c>
      <c r="F39" s="10">
        <v>10538</v>
      </c>
      <c r="G39" s="74">
        <v>370</v>
      </c>
      <c r="H39" s="80"/>
      <c r="I39" s="80"/>
      <c r="J39"/>
    </row>
    <row r="40" spans="1:10" ht="15" x14ac:dyDescent="0.25">
      <c r="A40" s="8">
        <v>42156</v>
      </c>
      <c r="B40" s="94">
        <v>114</v>
      </c>
      <c r="C40" s="10">
        <v>114</v>
      </c>
      <c r="D40" s="10">
        <v>0</v>
      </c>
      <c r="E40" s="46">
        <v>10796</v>
      </c>
      <c r="F40" s="10">
        <v>10430</v>
      </c>
      <c r="G40" s="74">
        <v>366</v>
      </c>
      <c r="H40" s="80"/>
      <c r="I40" s="80"/>
      <c r="J40"/>
    </row>
    <row r="41" spans="1:10" ht="15" x14ac:dyDescent="0.25">
      <c r="A41" s="8">
        <v>42186</v>
      </c>
      <c r="B41" s="94">
        <v>790</v>
      </c>
      <c r="C41" s="10">
        <v>788</v>
      </c>
      <c r="D41" s="10">
        <v>2</v>
      </c>
      <c r="E41" s="46">
        <v>10415</v>
      </c>
      <c r="F41" s="10">
        <v>10068</v>
      </c>
      <c r="G41" s="74">
        <v>347</v>
      </c>
      <c r="H41" s="80"/>
      <c r="I41" s="80"/>
      <c r="J41"/>
    </row>
    <row r="42" spans="1:10" ht="15" x14ac:dyDescent="0.25">
      <c r="A42" s="8">
        <v>42217</v>
      </c>
      <c r="B42" s="94">
        <v>907</v>
      </c>
      <c r="C42" s="10">
        <v>886</v>
      </c>
      <c r="D42" s="10">
        <v>21</v>
      </c>
      <c r="E42" s="46">
        <v>10287</v>
      </c>
      <c r="F42" s="10">
        <v>9953</v>
      </c>
      <c r="G42" s="74">
        <v>334</v>
      </c>
      <c r="H42" s="80"/>
      <c r="I42" s="80"/>
      <c r="J42"/>
    </row>
    <row r="43" spans="1:10" ht="15" x14ac:dyDescent="0.25">
      <c r="A43" s="8">
        <v>42248</v>
      </c>
      <c r="B43" s="94">
        <v>3905</v>
      </c>
      <c r="C43" s="10">
        <v>3633</v>
      </c>
      <c r="D43" s="10">
        <v>272</v>
      </c>
      <c r="E43" s="46">
        <v>10861</v>
      </c>
      <c r="F43" s="10">
        <v>10356</v>
      </c>
      <c r="G43" s="74">
        <v>505</v>
      </c>
      <c r="H43" s="80"/>
      <c r="I43" s="80"/>
      <c r="J43"/>
    </row>
    <row r="44" spans="1:10" ht="15" x14ac:dyDescent="0.25">
      <c r="A44" s="8">
        <v>42278</v>
      </c>
      <c r="B44" s="94">
        <v>1116</v>
      </c>
      <c r="C44" s="10">
        <v>1040</v>
      </c>
      <c r="D44" s="10">
        <v>76</v>
      </c>
      <c r="E44" s="46">
        <v>11127</v>
      </c>
      <c r="F44" s="10">
        <v>10571</v>
      </c>
      <c r="G44" s="74">
        <v>556</v>
      </c>
      <c r="H44" s="80"/>
      <c r="I44" s="80"/>
      <c r="J44"/>
    </row>
    <row r="45" spans="1:10" ht="15" x14ac:dyDescent="0.25">
      <c r="A45" s="8">
        <v>42309</v>
      </c>
      <c r="B45" s="94">
        <v>508</v>
      </c>
      <c r="C45" s="10">
        <v>484</v>
      </c>
      <c r="D45" s="10">
        <v>24</v>
      </c>
      <c r="E45" s="46">
        <v>11243</v>
      </c>
      <c r="F45" s="10">
        <v>10667</v>
      </c>
      <c r="G45" s="74">
        <v>576</v>
      </c>
      <c r="H45" s="80"/>
      <c r="I45" s="80"/>
      <c r="J45"/>
    </row>
    <row r="46" spans="1:10" ht="15" x14ac:dyDescent="0.25">
      <c r="A46" s="49">
        <v>42339</v>
      </c>
      <c r="B46" s="95">
        <v>355</v>
      </c>
      <c r="C46" s="50">
        <v>338</v>
      </c>
      <c r="D46" s="50">
        <v>17</v>
      </c>
      <c r="E46" s="93">
        <v>11365</v>
      </c>
      <c r="F46" s="50">
        <v>10779</v>
      </c>
      <c r="G46" s="75">
        <v>586</v>
      </c>
      <c r="H46" s="80"/>
      <c r="I46" s="80"/>
      <c r="J46"/>
    </row>
    <row r="47" spans="1:10" ht="15" x14ac:dyDescent="0.25">
      <c r="A47" s="8">
        <v>42370</v>
      </c>
      <c r="B47" s="94">
        <v>143</v>
      </c>
      <c r="C47" s="10">
        <v>125</v>
      </c>
      <c r="D47" s="10">
        <v>18</v>
      </c>
      <c r="E47" s="46">
        <v>11245</v>
      </c>
      <c r="F47" s="10">
        <v>10662</v>
      </c>
      <c r="G47" s="74">
        <v>583</v>
      </c>
      <c r="H47" s="80"/>
      <c r="I47" s="80"/>
      <c r="J47"/>
    </row>
    <row r="48" spans="1:10" ht="15" x14ac:dyDescent="0.25">
      <c r="A48" s="8">
        <v>42401</v>
      </c>
      <c r="B48" s="94">
        <v>65</v>
      </c>
      <c r="C48" s="10">
        <v>62</v>
      </c>
      <c r="D48" s="10">
        <v>3</v>
      </c>
      <c r="E48" s="46">
        <v>11157</v>
      </c>
      <c r="F48" s="10">
        <v>10571</v>
      </c>
      <c r="G48" s="74">
        <v>586</v>
      </c>
      <c r="H48" s="80"/>
      <c r="I48" s="80"/>
      <c r="J48"/>
    </row>
    <row r="49" spans="1:10" ht="15" x14ac:dyDescent="0.25">
      <c r="A49" s="8">
        <v>42430</v>
      </c>
      <c r="B49" s="94">
        <v>61</v>
      </c>
      <c r="C49" s="10">
        <v>61</v>
      </c>
      <c r="D49" s="10">
        <v>0</v>
      </c>
      <c r="E49" s="46">
        <v>11068</v>
      </c>
      <c r="F49" s="10">
        <v>10485</v>
      </c>
      <c r="G49" s="74">
        <v>583</v>
      </c>
      <c r="H49" s="80"/>
      <c r="I49" s="80"/>
      <c r="J49"/>
    </row>
    <row r="50" spans="1:10" ht="15" x14ac:dyDescent="0.25">
      <c r="A50" s="8">
        <v>42461</v>
      </c>
      <c r="B50" s="94">
        <v>41</v>
      </c>
      <c r="C50" s="10">
        <v>41</v>
      </c>
      <c r="D50" s="10">
        <v>0</v>
      </c>
      <c r="E50" s="46">
        <v>10958</v>
      </c>
      <c r="F50" s="10">
        <v>10375</v>
      </c>
      <c r="G50" s="74">
        <v>583</v>
      </c>
      <c r="H50" s="80"/>
      <c r="I50" s="80"/>
      <c r="J50"/>
    </row>
    <row r="51" spans="1:10" ht="15" x14ac:dyDescent="0.25">
      <c r="A51" s="8">
        <v>42491</v>
      </c>
      <c r="B51" s="94">
        <v>35</v>
      </c>
      <c r="C51" s="10">
        <v>35</v>
      </c>
      <c r="D51" s="10">
        <v>0</v>
      </c>
      <c r="E51" s="46">
        <v>10858</v>
      </c>
      <c r="F51" s="10">
        <v>10276</v>
      </c>
      <c r="G51" s="74">
        <v>582</v>
      </c>
      <c r="H51" s="80"/>
      <c r="I51" s="80"/>
      <c r="J51"/>
    </row>
    <row r="52" spans="1:10" ht="15" x14ac:dyDescent="0.25">
      <c r="A52" s="8">
        <v>42522</v>
      </c>
      <c r="B52" s="94">
        <v>137</v>
      </c>
      <c r="C52" s="10">
        <v>136</v>
      </c>
      <c r="D52" s="10">
        <v>1</v>
      </c>
      <c r="E52" s="46">
        <v>10769</v>
      </c>
      <c r="F52" s="10">
        <v>10187</v>
      </c>
      <c r="G52" s="74">
        <v>582</v>
      </c>
      <c r="H52" s="80"/>
      <c r="I52" s="80"/>
      <c r="J52"/>
    </row>
    <row r="53" spans="1:10" ht="15" x14ac:dyDescent="0.25">
      <c r="A53" s="8">
        <v>42552</v>
      </c>
      <c r="B53" s="94">
        <v>786</v>
      </c>
      <c r="C53" s="10">
        <v>758</v>
      </c>
      <c r="D53" s="10">
        <v>28</v>
      </c>
      <c r="E53" s="46">
        <v>10350</v>
      </c>
      <c r="F53" s="10">
        <v>9787</v>
      </c>
      <c r="G53" s="74">
        <v>563</v>
      </c>
      <c r="H53" s="80"/>
      <c r="I53" s="80"/>
      <c r="J53"/>
    </row>
    <row r="54" spans="1:10" ht="15" x14ac:dyDescent="0.25">
      <c r="A54" s="8">
        <v>42583</v>
      </c>
      <c r="B54" s="94">
        <v>834</v>
      </c>
      <c r="C54" s="10">
        <v>821</v>
      </c>
      <c r="D54" s="10">
        <v>13</v>
      </c>
      <c r="E54" s="46">
        <v>10342</v>
      </c>
      <c r="F54" s="10">
        <v>9797</v>
      </c>
      <c r="G54" s="74">
        <v>545</v>
      </c>
      <c r="H54" s="80"/>
      <c r="I54" s="80"/>
      <c r="J54"/>
    </row>
    <row r="55" spans="1:10" ht="15" x14ac:dyDescent="0.25">
      <c r="A55" s="8">
        <v>42614</v>
      </c>
      <c r="B55" s="94">
        <v>3810</v>
      </c>
      <c r="C55" s="10">
        <v>3573</v>
      </c>
      <c r="D55" s="10">
        <v>237</v>
      </c>
      <c r="E55" s="46">
        <v>11027</v>
      </c>
      <c r="F55" s="10">
        <v>10377</v>
      </c>
      <c r="G55" s="74">
        <v>650</v>
      </c>
      <c r="H55" s="80"/>
      <c r="I55" s="80"/>
      <c r="J55"/>
    </row>
    <row r="56" spans="1:10" ht="15" x14ac:dyDescent="0.25">
      <c r="A56" s="8">
        <v>42644</v>
      </c>
      <c r="B56" s="94">
        <v>1035</v>
      </c>
      <c r="C56" s="10">
        <v>980</v>
      </c>
      <c r="D56" s="10">
        <v>55</v>
      </c>
      <c r="E56" s="46">
        <v>11214</v>
      </c>
      <c r="F56" s="10">
        <v>10543</v>
      </c>
      <c r="G56" s="74">
        <v>671</v>
      </c>
      <c r="H56" s="80"/>
      <c r="I56" s="80"/>
      <c r="J56"/>
    </row>
    <row r="57" spans="1:10" ht="15" x14ac:dyDescent="0.25">
      <c r="A57" s="8">
        <v>42675</v>
      </c>
      <c r="B57" s="94">
        <v>550</v>
      </c>
      <c r="C57" s="10">
        <v>518</v>
      </c>
      <c r="D57" s="10">
        <v>32</v>
      </c>
      <c r="E57" s="46">
        <v>11388</v>
      </c>
      <c r="F57" s="10">
        <v>10700</v>
      </c>
      <c r="G57" s="74">
        <v>688</v>
      </c>
      <c r="H57" s="80"/>
      <c r="I57" s="80"/>
      <c r="J57"/>
    </row>
    <row r="58" spans="1:10" ht="15" x14ac:dyDescent="0.25">
      <c r="A58" s="49">
        <v>42705</v>
      </c>
      <c r="B58" s="95">
        <v>410</v>
      </c>
      <c r="C58" s="50">
        <v>396</v>
      </c>
      <c r="D58" s="50">
        <v>14</v>
      </c>
      <c r="E58" s="93">
        <v>11529</v>
      </c>
      <c r="F58" s="50">
        <v>10838</v>
      </c>
      <c r="G58" s="75">
        <v>691</v>
      </c>
      <c r="H58" s="80"/>
      <c r="I58" s="80"/>
      <c r="J58"/>
    </row>
    <row r="59" spans="1:10" ht="15" x14ac:dyDescent="0.25">
      <c r="A59" s="8">
        <v>42736</v>
      </c>
      <c r="B59" s="94">
        <v>142</v>
      </c>
      <c r="C59" s="10">
        <v>119</v>
      </c>
      <c r="D59" s="10">
        <v>23</v>
      </c>
      <c r="E59" s="46">
        <v>11414</v>
      </c>
      <c r="F59" s="10">
        <v>10715</v>
      </c>
      <c r="G59" s="74">
        <v>699</v>
      </c>
      <c r="H59" s="80"/>
      <c r="I59" s="80"/>
      <c r="J59"/>
    </row>
    <row r="60" spans="1:10" ht="15" x14ac:dyDescent="0.25">
      <c r="A60" s="8">
        <v>42767</v>
      </c>
      <c r="B60" s="94">
        <v>69</v>
      </c>
      <c r="C60" s="10">
        <v>68</v>
      </c>
      <c r="D60" s="10">
        <v>1</v>
      </c>
      <c r="E60" s="46">
        <v>11332</v>
      </c>
      <c r="F60" s="10">
        <v>10637</v>
      </c>
      <c r="G60" s="74">
        <v>695</v>
      </c>
      <c r="H60" s="80"/>
      <c r="I60" s="80"/>
      <c r="J60"/>
    </row>
    <row r="61" spans="1:10" ht="15" x14ac:dyDescent="0.25">
      <c r="A61" s="8">
        <v>42795</v>
      </c>
      <c r="B61" s="94">
        <v>69</v>
      </c>
      <c r="C61" s="10">
        <v>69</v>
      </c>
      <c r="D61" s="10">
        <v>0</v>
      </c>
      <c r="E61" s="46">
        <v>11207</v>
      </c>
      <c r="F61" s="10">
        <v>10513</v>
      </c>
      <c r="G61" s="74">
        <v>694</v>
      </c>
      <c r="H61" s="80"/>
      <c r="I61" s="80"/>
      <c r="J61"/>
    </row>
    <row r="62" spans="1:10" ht="15" x14ac:dyDescent="0.25">
      <c r="A62" s="8">
        <v>42826</v>
      </c>
      <c r="B62" s="94">
        <v>33</v>
      </c>
      <c r="C62" s="10">
        <v>33</v>
      </c>
      <c r="D62" s="10">
        <v>0</v>
      </c>
      <c r="E62" s="46">
        <v>11106</v>
      </c>
      <c r="F62" s="10">
        <v>10416</v>
      </c>
      <c r="G62" s="74">
        <v>690</v>
      </c>
      <c r="H62" s="80"/>
      <c r="I62" s="80"/>
      <c r="J62"/>
    </row>
    <row r="63" spans="1:10" ht="15" x14ac:dyDescent="0.25">
      <c r="A63" s="8">
        <v>42856</v>
      </c>
      <c r="B63" s="94">
        <v>31</v>
      </c>
      <c r="C63" s="10">
        <v>31</v>
      </c>
      <c r="D63" s="10">
        <v>0</v>
      </c>
      <c r="E63" s="46">
        <v>11002</v>
      </c>
      <c r="F63" s="10">
        <v>10314</v>
      </c>
      <c r="G63" s="74">
        <v>688</v>
      </c>
      <c r="H63" s="80"/>
      <c r="I63" s="80"/>
      <c r="J63"/>
    </row>
    <row r="64" spans="1:10" ht="15" x14ac:dyDescent="0.25">
      <c r="A64" s="8">
        <v>42887</v>
      </c>
      <c r="B64" s="94">
        <v>107</v>
      </c>
      <c r="C64" s="10">
        <v>107</v>
      </c>
      <c r="D64" s="10">
        <v>0</v>
      </c>
      <c r="E64" s="46">
        <v>10856</v>
      </c>
      <c r="F64" s="10">
        <v>10169</v>
      </c>
      <c r="G64" s="74">
        <v>687</v>
      </c>
      <c r="H64" s="80"/>
      <c r="I64" s="80"/>
      <c r="J64"/>
    </row>
    <row r="65" spans="1:10" ht="15" x14ac:dyDescent="0.25">
      <c r="A65" s="8">
        <v>42917</v>
      </c>
      <c r="B65" s="94">
        <v>784</v>
      </c>
      <c r="C65" s="10">
        <v>772</v>
      </c>
      <c r="D65" s="10">
        <v>12</v>
      </c>
      <c r="E65" s="46">
        <v>10369</v>
      </c>
      <c r="F65" s="10">
        <v>9794</v>
      </c>
      <c r="G65" s="74">
        <v>575</v>
      </c>
      <c r="H65" s="80"/>
      <c r="I65" s="80"/>
      <c r="J65"/>
    </row>
    <row r="66" spans="1:10" ht="15" x14ac:dyDescent="0.25">
      <c r="A66" s="8">
        <v>42948</v>
      </c>
      <c r="B66" s="94">
        <v>835</v>
      </c>
      <c r="C66" s="10">
        <v>827</v>
      </c>
      <c r="D66" s="10">
        <v>8</v>
      </c>
      <c r="E66" s="46">
        <v>10246</v>
      </c>
      <c r="F66" s="10">
        <v>9707</v>
      </c>
      <c r="G66" s="74">
        <v>539</v>
      </c>
      <c r="H66" s="80"/>
      <c r="I66" s="80"/>
      <c r="J66"/>
    </row>
    <row r="67" spans="1:10" ht="15" x14ac:dyDescent="0.25">
      <c r="A67" s="8">
        <v>42979</v>
      </c>
      <c r="B67" s="94">
        <v>4031</v>
      </c>
      <c r="C67" s="10">
        <v>3798</v>
      </c>
      <c r="D67" s="10">
        <v>233</v>
      </c>
      <c r="E67" s="46">
        <v>10991</v>
      </c>
      <c r="F67" s="10">
        <v>10369</v>
      </c>
      <c r="G67" s="74">
        <v>622</v>
      </c>
      <c r="H67" s="80"/>
      <c r="I67" s="80"/>
      <c r="J67"/>
    </row>
    <row r="68" spans="1:10" ht="15" x14ac:dyDescent="0.25">
      <c r="A68" s="8">
        <v>43009</v>
      </c>
      <c r="B68" s="94">
        <v>1157</v>
      </c>
      <c r="C68" s="10">
        <v>1105</v>
      </c>
      <c r="D68" s="10">
        <v>52</v>
      </c>
      <c r="E68" s="46">
        <v>11287</v>
      </c>
      <c r="F68" s="10">
        <v>10649</v>
      </c>
      <c r="G68" s="74">
        <v>638</v>
      </c>
      <c r="H68" s="80"/>
      <c r="I68" s="80"/>
      <c r="J68"/>
    </row>
    <row r="69" spans="1:10" ht="15" x14ac:dyDescent="0.25">
      <c r="A69" s="8">
        <v>43040</v>
      </c>
      <c r="B69" s="94">
        <v>491</v>
      </c>
      <c r="C69" s="10">
        <v>471</v>
      </c>
      <c r="D69" s="10">
        <v>20</v>
      </c>
      <c r="E69" s="46">
        <v>11352</v>
      </c>
      <c r="F69" s="10">
        <v>10700</v>
      </c>
      <c r="G69" s="74">
        <v>652</v>
      </c>
      <c r="H69" s="80"/>
      <c r="I69" s="80"/>
      <c r="J69"/>
    </row>
    <row r="70" spans="1:10" ht="15" x14ac:dyDescent="0.25">
      <c r="A70" s="49">
        <v>43070</v>
      </c>
      <c r="B70" s="95">
        <v>409</v>
      </c>
      <c r="C70" s="50">
        <v>391</v>
      </c>
      <c r="D70" s="50">
        <v>18</v>
      </c>
      <c r="E70" s="93">
        <v>11434</v>
      </c>
      <c r="F70" s="50">
        <v>10775</v>
      </c>
      <c r="G70" s="75">
        <v>659</v>
      </c>
      <c r="H70" s="80"/>
      <c r="I70" s="80"/>
      <c r="J70"/>
    </row>
    <row r="71" spans="1:10" ht="15" x14ac:dyDescent="0.25">
      <c r="A71" s="8">
        <v>43101</v>
      </c>
      <c r="B71" s="94">
        <v>166</v>
      </c>
      <c r="C71" s="10">
        <v>155</v>
      </c>
      <c r="D71" s="10">
        <v>11</v>
      </c>
      <c r="E71" s="46">
        <v>11269</v>
      </c>
      <c r="F71" s="10">
        <v>10619</v>
      </c>
      <c r="G71" s="74">
        <v>650</v>
      </c>
      <c r="H71" s="80"/>
      <c r="I71" s="80"/>
      <c r="J71"/>
    </row>
    <row r="72" spans="1:10" ht="15" x14ac:dyDescent="0.25">
      <c r="A72" s="8">
        <v>43132</v>
      </c>
      <c r="B72" s="94">
        <v>93</v>
      </c>
      <c r="C72" s="10">
        <v>91</v>
      </c>
      <c r="D72" s="10">
        <v>2</v>
      </c>
      <c r="E72" s="46">
        <v>11152</v>
      </c>
      <c r="F72" s="10">
        <v>10500</v>
      </c>
      <c r="G72" s="74">
        <v>652</v>
      </c>
      <c r="H72" s="80"/>
      <c r="I72" s="80"/>
      <c r="J72"/>
    </row>
    <row r="73" spans="1:10" ht="15" x14ac:dyDescent="0.25">
      <c r="A73" s="8">
        <v>43160</v>
      </c>
      <c r="B73" s="94">
        <v>57</v>
      </c>
      <c r="C73" s="10">
        <v>57</v>
      </c>
      <c r="D73" s="10">
        <v>0</v>
      </c>
      <c r="E73" s="46">
        <v>10998</v>
      </c>
      <c r="F73" s="10">
        <v>10348</v>
      </c>
      <c r="G73" s="74">
        <v>650</v>
      </c>
      <c r="H73" s="80"/>
      <c r="I73" s="80"/>
      <c r="J73"/>
    </row>
    <row r="74" spans="1:10" ht="15" x14ac:dyDescent="0.25">
      <c r="A74" s="8">
        <v>43191</v>
      </c>
      <c r="B74" s="94">
        <v>66</v>
      </c>
      <c r="C74" s="10">
        <v>66</v>
      </c>
      <c r="D74" s="10">
        <v>0</v>
      </c>
      <c r="E74" s="46">
        <v>10866</v>
      </c>
      <c r="F74" s="10">
        <v>10216</v>
      </c>
      <c r="G74" s="74">
        <v>650</v>
      </c>
      <c r="H74" s="80"/>
      <c r="I74" s="80"/>
      <c r="J74"/>
    </row>
    <row r="75" spans="1:10" ht="15" x14ac:dyDescent="0.25">
      <c r="A75" s="8">
        <v>43221</v>
      </c>
      <c r="B75" s="94">
        <v>32</v>
      </c>
      <c r="C75" s="10">
        <v>32</v>
      </c>
      <c r="D75" s="10">
        <v>0</v>
      </c>
      <c r="E75" s="46">
        <v>10752</v>
      </c>
      <c r="F75" s="10">
        <v>10104</v>
      </c>
      <c r="G75" s="74">
        <v>648</v>
      </c>
      <c r="H75" s="80"/>
      <c r="I75" s="80"/>
      <c r="J75"/>
    </row>
    <row r="76" spans="1:10" ht="15" x14ac:dyDescent="0.25">
      <c r="A76" s="8">
        <v>43252</v>
      </c>
      <c r="B76" s="94">
        <v>112</v>
      </c>
      <c r="C76" s="10">
        <v>112</v>
      </c>
      <c r="D76" s="10">
        <v>0</v>
      </c>
      <c r="E76" s="46">
        <v>10559</v>
      </c>
      <c r="F76" s="10">
        <v>9917</v>
      </c>
      <c r="G76" s="74">
        <v>642</v>
      </c>
      <c r="H76" s="80"/>
      <c r="I76" s="80"/>
      <c r="J76"/>
    </row>
    <row r="77" spans="1:10" ht="15" x14ac:dyDescent="0.25">
      <c r="A77" s="8">
        <v>43282</v>
      </c>
      <c r="B77" s="94">
        <v>788</v>
      </c>
      <c r="C77" s="10">
        <v>780</v>
      </c>
      <c r="D77" s="10">
        <v>8</v>
      </c>
      <c r="E77" s="46">
        <v>10116</v>
      </c>
      <c r="F77" s="10">
        <v>9562</v>
      </c>
      <c r="G77" s="74">
        <v>554</v>
      </c>
      <c r="H77" s="80"/>
      <c r="I77" s="80"/>
      <c r="J77"/>
    </row>
    <row r="78" spans="1:10" ht="15" x14ac:dyDescent="0.25">
      <c r="A78" s="8">
        <v>43313</v>
      </c>
      <c r="B78" s="94">
        <v>924</v>
      </c>
      <c r="C78" s="10">
        <v>909</v>
      </c>
      <c r="D78" s="10">
        <v>15</v>
      </c>
      <c r="E78" s="46">
        <v>10006</v>
      </c>
      <c r="F78" s="10">
        <v>9482</v>
      </c>
      <c r="G78" s="74">
        <v>524</v>
      </c>
      <c r="H78" s="80"/>
      <c r="I78" s="80"/>
      <c r="J78"/>
    </row>
    <row r="79" spans="1:10" ht="15" x14ac:dyDescent="0.25">
      <c r="A79" s="8">
        <v>43344</v>
      </c>
      <c r="B79" s="94">
        <v>4249</v>
      </c>
      <c r="C79" s="10">
        <v>4069</v>
      </c>
      <c r="D79" s="10">
        <v>180</v>
      </c>
      <c r="E79" s="46">
        <v>10931</v>
      </c>
      <c r="F79" s="10">
        <v>10407</v>
      </c>
      <c r="G79" s="74">
        <v>524</v>
      </c>
      <c r="H79" s="80"/>
      <c r="I79" s="80"/>
      <c r="J79"/>
    </row>
    <row r="80" spans="1:10" ht="15" x14ac:dyDescent="0.25">
      <c r="A80" s="8">
        <v>43374</v>
      </c>
      <c r="B80" s="94">
        <v>1116</v>
      </c>
      <c r="C80" s="10">
        <v>1049</v>
      </c>
      <c r="D80" s="10">
        <v>67</v>
      </c>
      <c r="E80" s="46">
        <v>11179</v>
      </c>
      <c r="F80" s="10">
        <v>10614</v>
      </c>
      <c r="G80" s="74">
        <v>565</v>
      </c>
      <c r="H80" s="80"/>
      <c r="I80" s="80"/>
      <c r="J80"/>
    </row>
    <row r="81" spans="1:10" ht="15" x14ac:dyDescent="0.25">
      <c r="A81" s="8">
        <v>43405</v>
      </c>
      <c r="B81" s="94">
        <v>429</v>
      </c>
      <c r="C81" s="10">
        <v>411</v>
      </c>
      <c r="D81" s="10">
        <v>18</v>
      </c>
      <c r="E81" s="46">
        <v>11214</v>
      </c>
      <c r="F81" s="10">
        <v>10640</v>
      </c>
      <c r="G81" s="74">
        <v>574</v>
      </c>
      <c r="H81" s="80"/>
      <c r="I81" s="80"/>
      <c r="J81"/>
    </row>
    <row r="82" spans="1:10" ht="15" x14ac:dyDescent="0.25">
      <c r="A82" s="49">
        <v>43435</v>
      </c>
      <c r="B82" s="95">
        <v>384</v>
      </c>
      <c r="C82" s="50">
        <v>378</v>
      </c>
      <c r="D82" s="50">
        <v>6</v>
      </c>
      <c r="E82" s="93">
        <v>11289</v>
      </c>
      <c r="F82" s="50">
        <v>10714</v>
      </c>
      <c r="G82" s="75">
        <v>575</v>
      </c>
      <c r="H82" s="80"/>
      <c r="I82" s="80"/>
      <c r="J82"/>
    </row>
    <row r="83" spans="1:10" ht="15" x14ac:dyDescent="0.25">
      <c r="A83" s="8">
        <v>43466</v>
      </c>
      <c r="B83" s="94">
        <v>192</v>
      </c>
      <c r="C83" s="10">
        <v>183</v>
      </c>
      <c r="D83" s="10">
        <v>9</v>
      </c>
      <c r="E83" s="46">
        <v>11160</v>
      </c>
      <c r="F83" s="10">
        <v>10593</v>
      </c>
      <c r="G83" s="74">
        <v>567</v>
      </c>
      <c r="H83" s="80"/>
      <c r="I83" s="80"/>
      <c r="J83"/>
    </row>
    <row r="84" spans="1:10" ht="15" x14ac:dyDescent="0.25">
      <c r="A84" s="8">
        <v>43497</v>
      </c>
      <c r="B84" s="94">
        <v>112</v>
      </c>
      <c r="C84" s="10">
        <v>110</v>
      </c>
      <c r="D84" s="10">
        <v>2</v>
      </c>
      <c r="E84" s="46">
        <v>11062</v>
      </c>
      <c r="F84" s="10">
        <v>10495</v>
      </c>
      <c r="G84" s="74">
        <v>567</v>
      </c>
      <c r="H84" s="80"/>
      <c r="I84" s="80"/>
      <c r="J84"/>
    </row>
    <row r="85" spans="1:10" ht="15" x14ac:dyDescent="0.25">
      <c r="A85" s="8">
        <v>43525</v>
      </c>
      <c r="B85" s="94">
        <v>85</v>
      </c>
      <c r="C85" s="10">
        <v>85</v>
      </c>
      <c r="D85" s="10">
        <v>0</v>
      </c>
      <c r="E85" s="46">
        <v>10936</v>
      </c>
      <c r="F85" s="10">
        <v>10374</v>
      </c>
      <c r="G85" s="74">
        <v>562</v>
      </c>
      <c r="H85" s="80"/>
      <c r="I85" s="80"/>
      <c r="J85"/>
    </row>
    <row r="86" spans="1:10" ht="15" x14ac:dyDescent="0.25">
      <c r="A86" s="8">
        <v>43556</v>
      </c>
      <c r="B86" s="94">
        <v>92</v>
      </c>
      <c r="C86" s="10">
        <v>91</v>
      </c>
      <c r="D86" s="10">
        <v>1</v>
      </c>
      <c r="E86" s="46">
        <v>10849</v>
      </c>
      <c r="F86" s="10">
        <v>10289</v>
      </c>
      <c r="G86" s="74">
        <v>560</v>
      </c>
      <c r="H86" s="80"/>
      <c r="I86" s="80"/>
      <c r="J86"/>
    </row>
    <row r="87" spans="1:10" ht="15" x14ac:dyDescent="0.25">
      <c r="A87" s="8">
        <v>43586</v>
      </c>
      <c r="B87" s="94">
        <v>63</v>
      </c>
      <c r="C87" s="10">
        <v>63</v>
      </c>
      <c r="D87" s="10">
        <v>0</v>
      </c>
      <c r="E87" s="46">
        <v>10746</v>
      </c>
      <c r="F87" s="10">
        <v>10187</v>
      </c>
      <c r="G87" s="74">
        <v>559</v>
      </c>
      <c r="H87" s="80"/>
      <c r="I87" s="80"/>
      <c r="J87"/>
    </row>
    <row r="88" spans="1:10" ht="15" x14ac:dyDescent="0.25">
      <c r="A88" s="8">
        <v>43617</v>
      </c>
      <c r="B88" s="94">
        <v>148</v>
      </c>
      <c r="C88" s="10">
        <v>147</v>
      </c>
      <c r="D88" s="10">
        <v>1</v>
      </c>
      <c r="E88" s="46">
        <v>10543</v>
      </c>
      <c r="F88" s="10">
        <v>9993</v>
      </c>
      <c r="G88" s="74">
        <v>550</v>
      </c>
      <c r="H88" s="80"/>
      <c r="I88" s="80"/>
      <c r="J88"/>
    </row>
    <row r="89" spans="1:10" ht="15" x14ac:dyDescent="0.25">
      <c r="A89" s="8">
        <v>43647</v>
      </c>
      <c r="B89" s="94">
        <v>844</v>
      </c>
      <c r="C89" s="10">
        <v>833</v>
      </c>
      <c r="D89" s="10">
        <v>11</v>
      </c>
      <c r="E89" s="46">
        <v>10138</v>
      </c>
      <c r="F89" s="10">
        <v>9684</v>
      </c>
      <c r="G89" s="74">
        <v>454</v>
      </c>
      <c r="H89" s="80"/>
      <c r="I89" s="80"/>
      <c r="J89"/>
    </row>
    <row r="90" spans="1:10" ht="15" x14ac:dyDescent="0.25">
      <c r="A90" s="8">
        <v>43678</v>
      </c>
      <c r="B90" s="94">
        <v>1053</v>
      </c>
      <c r="C90" s="10">
        <v>1005</v>
      </c>
      <c r="D90" s="10">
        <v>48</v>
      </c>
      <c r="E90" s="46">
        <v>10023</v>
      </c>
      <c r="F90" s="10">
        <v>9548</v>
      </c>
      <c r="G90" s="74">
        <v>475</v>
      </c>
      <c r="H90" s="80"/>
      <c r="I90" s="80"/>
      <c r="J90"/>
    </row>
    <row r="91" spans="1:10" ht="15" x14ac:dyDescent="0.25">
      <c r="A91" s="8">
        <v>43709</v>
      </c>
      <c r="B91" s="94">
        <v>5862</v>
      </c>
      <c r="C91" s="10">
        <v>5659</v>
      </c>
      <c r="D91" s="10">
        <v>203</v>
      </c>
      <c r="E91" s="46">
        <v>12763</v>
      </c>
      <c r="F91" s="10">
        <v>12249</v>
      </c>
      <c r="G91" s="74">
        <v>514</v>
      </c>
      <c r="H91" s="80"/>
      <c r="I91" s="80"/>
      <c r="J91"/>
    </row>
    <row r="92" spans="1:10" ht="15" x14ac:dyDescent="0.25">
      <c r="A92" s="8">
        <v>43739</v>
      </c>
      <c r="B92" s="94">
        <v>1449</v>
      </c>
      <c r="C92" s="10">
        <v>1380</v>
      </c>
      <c r="D92" s="10">
        <v>69</v>
      </c>
      <c r="E92" s="46">
        <v>13362</v>
      </c>
      <c r="F92" s="10">
        <v>12806</v>
      </c>
      <c r="G92" s="74">
        <v>556</v>
      </c>
      <c r="H92" s="80"/>
      <c r="I92" s="80"/>
      <c r="J92"/>
    </row>
    <row r="93" spans="1:10" ht="15" x14ac:dyDescent="0.25">
      <c r="A93" s="8">
        <v>43770</v>
      </c>
      <c r="B93" s="94">
        <v>603</v>
      </c>
      <c r="C93" s="10">
        <v>567</v>
      </c>
      <c r="D93" s="10">
        <v>36</v>
      </c>
      <c r="E93" s="46">
        <v>13541</v>
      </c>
      <c r="F93" s="10">
        <v>12961</v>
      </c>
      <c r="G93" s="74">
        <v>580</v>
      </c>
      <c r="H93" s="80"/>
      <c r="I93" s="80"/>
      <c r="J93"/>
    </row>
    <row r="94" spans="1:10" ht="15" x14ac:dyDescent="0.25">
      <c r="A94" s="49">
        <v>43800</v>
      </c>
      <c r="B94" s="95">
        <v>383</v>
      </c>
      <c r="C94" s="50">
        <v>362</v>
      </c>
      <c r="D94" s="50">
        <v>21</v>
      </c>
      <c r="E94" s="93">
        <v>13616</v>
      </c>
      <c r="F94" s="50">
        <v>13023</v>
      </c>
      <c r="G94" s="75">
        <v>593</v>
      </c>
      <c r="H94" s="80"/>
      <c r="I94" s="80"/>
      <c r="J94"/>
    </row>
    <row r="95" spans="1:10" ht="15" x14ac:dyDescent="0.25">
      <c r="A95" s="8">
        <v>43831</v>
      </c>
      <c r="B95" s="94">
        <v>315</v>
      </c>
      <c r="C95" s="10">
        <v>302</v>
      </c>
      <c r="D95" s="10">
        <v>13</v>
      </c>
      <c r="E95" s="46">
        <v>13583</v>
      </c>
      <c r="F95" s="10">
        <v>12987</v>
      </c>
      <c r="G95" s="74">
        <v>596</v>
      </c>
      <c r="H95" s="80"/>
      <c r="I95" s="80"/>
      <c r="J95"/>
    </row>
    <row r="96" spans="1:10" ht="15" x14ac:dyDescent="0.25">
      <c r="A96" s="8">
        <v>43862</v>
      </c>
      <c r="B96" s="94">
        <v>188</v>
      </c>
      <c r="C96" s="10">
        <v>185</v>
      </c>
      <c r="D96" s="10">
        <v>3</v>
      </c>
      <c r="E96" s="46">
        <v>13499</v>
      </c>
      <c r="F96" s="10">
        <v>12903</v>
      </c>
      <c r="G96" s="74">
        <v>596</v>
      </c>
      <c r="H96" s="80"/>
      <c r="I96" s="80"/>
      <c r="J96"/>
    </row>
    <row r="97" spans="1:10" ht="15" x14ac:dyDescent="0.25">
      <c r="A97" s="8">
        <v>43891</v>
      </c>
      <c r="B97" s="94">
        <v>134</v>
      </c>
      <c r="C97" s="10">
        <v>131</v>
      </c>
      <c r="D97" s="10">
        <v>3</v>
      </c>
      <c r="E97" s="46">
        <v>13416</v>
      </c>
      <c r="F97" s="10">
        <v>12823</v>
      </c>
      <c r="G97" s="74">
        <v>593</v>
      </c>
      <c r="H97" s="80"/>
      <c r="I97" s="80"/>
      <c r="J97"/>
    </row>
    <row r="98" spans="1:10" ht="15" x14ac:dyDescent="0.25">
      <c r="A98" s="8">
        <v>43922</v>
      </c>
      <c r="B98" s="94">
        <v>17</v>
      </c>
      <c r="C98" s="10">
        <v>17</v>
      </c>
      <c r="D98" s="10">
        <v>0</v>
      </c>
      <c r="E98" s="46">
        <v>13368</v>
      </c>
      <c r="F98" s="10">
        <v>12776</v>
      </c>
      <c r="G98" s="74">
        <v>592</v>
      </c>
      <c r="H98" s="80"/>
      <c r="I98" s="80"/>
      <c r="J98"/>
    </row>
    <row r="99" spans="1:10" ht="15" x14ac:dyDescent="0.25">
      <c r="A99" s="8">
        <v>43952</v>
      </c>
      <c r="B99" s="94">
        <v>39</v>
      </c>
      <c r="C99" s="10">
        <v>39</v>
      </c>
      <c r="D99" s="10">
        <v>0</v>
      </c>
      <c r="E99" s="46">
        <v>13251</v>
      </c>
      <c r="F99" s="10">
        <v>12660</v>
      </c>
      <c r="G99" s="74">
        <v>591</v>
      </c>
      <c r="H99" s="80"/>
      <c r="I99" s="80"/>
      <c r="J99"/>
    </row>
    <row r="100" spans="1:10" ht="15" x14ac:dyDescent="0.25">
      <c r="A100" s="8">
        <v>43983</v>
      </c>
      <c r="B100" s="94">
        <v>96</v>
      </c>
      <c r="C100" s="10">
        <v>95</v>
      </c>
      <c r="D100" s="10">
        <v>1</v>
      </c>
      <c r="E100" s="46">
        <v>13056</v>
      </c>
      <c r="F100" s="10">
        <v>12468</v>
      </c>
      <c r="G100" s="74">
        <v>588</v>
      </c>
      <c r="H100" s="80"/>
      <c r="I100" s="80"/>
      <c r="J100"/>
    </row>
    <row r="101" spans="1:10" ht="15" x14ac:dyDescent="0.25">
      <c r="A101" s="8">
        <v>44013</v>
      </c>
      <c r="B101" s="94">
        <v>1142</v>
      </c>
      <c r="C101" s="10">
        <v>1140</v>
      </c>
      <c r="D101" s="10">
        <v>2</v>
      </c>
      <c r="E101" s="46">
        <v>12794</v>
      </c>
      <c r="F101" s="10">
        <v>12248</v>
      </c>
      <c r="G101" s="74">
        <v>546</v>
      </c>
      <c r="H101" s="80"/>
      <c r="I101" s="80"/>
      <c r="J101"/>
    </row>
    <row r="102" spans="1:10" ht="15" x14ac:dyDescent="0.25">
      <c r="A102" s="8">
        <v>44044</v>
      </c>
      <c r="B102" s="94">
        <v>2120</v>
      </c>
      <c r="C102" s="10">
        <v>2099</v>
      </c>
      <c r="D102" s="10">
        <v>21</v>
      </c>
      <c r="E102" s="46">
        <v>13256</v>
      </c>
      <c r="F102" s="10">
        <v>12736</v>
      </c>
      <c r="G102" s="74">
        <v>520</v>
      </c>
      <c r="H102" s="80"/>
      <c r="I102" s="80"/>
      <c r="J102"/>
    </row>
    <row r="103" spans="1:10" ht="15" x14ac:dyDescent="0.25">
      <c r="A103" s="8">
        <v>44075</v>
      </c>
      <c r="B103" s="94">
        <v>8152</v>
      </c>
      <c r="C103" s="10">
        <v>7939</v>
      </c>
      <c r="D103" s="10">
        <v>213</v>
      </c>
      <c r="E103" s="46">
        <v>17313</v>
      </c>
      <c r="F103" s="10">
        <v>16775</v>
      </c>
      <c r="G103" s="74">
        <v>538</v>
      </c>
      <c r="H103" s="80"/>
      <c r="I103" s="80"/>
      <c r="J103"/>
    </row>
    <row r="104" spans="1:10" ht="15" x14ac:dyDescent="0.25">
      <c r="A104" s="8">
        <v>44105</v>
      </c>
      <c r="B104" s="94">
        <v>3271</v>
      </c>
      <c r="C104" s="10">
        <v>3101</v>
      </c>
      <c r="D104" s="10">
        <v>170</v>
      </c>
      <c r="E104" s="46">
        <v>19438</v>
      </c>
      <c r="F104" s="10">
        <v>18772</v>
      </c>
      <c r="G104" s="74">
        <v>666</v>
      </c>
      <c r="H104" s="80"/>
      <c r="I104" s="80"/>
      <c r="J104"/>
    </row>
    <row r="105" spans="1:10" ht="15" x14ac:dyDescent="0.25">
      <c r="A105" s="8">
        <v>44136</v>
      </c>
      <c r="B105" s="94">
        <v>1261</v>
      </c>
      <c r="C105" s="10">
        <v>1205</v>
      </c>
      <c r="D105" s="10">
        <v>56</v>
      </c>
      <c r="E105" s="46">
        <v>20252</v>
      </c>
      <c r="F105" s="10">
        <v>19541</v>
      </c>
      <c r="G105" s="74">
        <v>711</v>
      </c>
      <c r="H105" s="80"/>
      <c r="I105" s="80"/>
      <c r="J105"/>
    </row>
    <row r="106" spans="1:10" ht="15" x14ac:dyDescent="0.25">
      <c r="A106" s="49">
        <v>44166</v>
      </c>
      <c r="B106" s="95">
        <v>690</v>
      </c>
      <c r="C106" s="50">
        <v>668</v>
      </c>
      <c r="D106" s="50">
        <v>22</v>
      </c>
      <c r="E106" s="93">
        <v>20531</v>
      </c>
      <c r="F106" s="50">
        <v>19801</v>
      </c>
      <c r="G106" s="75">
        <v>730</v>
      </c>
      <c r="H106" s="80"/>
      <c r="I106" s="80"/>
      <c r="J106"/>
    </row>
    <row r="107" spans="1:10" ht="15" x14ac:dyDescent="0.25">
      <c r="A107" s="8">
        <v>44197</v>
      </c>
      <c r="B107" s="94">
        <v>816</v>
      </c>
      <c r="C107" s="10">
        <v>801</v>
      </c>
      <c r="D107" s="10">
        <v>15</v>
      </c>
      <c r="E107" s="46">
        <v>20851</v>
      </c>
      <c r="F107" s="10">
        <v>20124</v>
      </c>
      <c r="G107" s="74">
        <v>727</v>
      </c>
      <c r="H107" s="80"/>
      <c r="I107" s="80"/>
      <c r="J107"/>
    </row>
    <row r="108" spans="1:10" ht="15" x14ac:dyDescent="0.25">
      <c r="A108" s="8">
        <v>44228</v>
      </c>
      <c r="B108" s="94">
        <v>797</v>
      </c>
      <c r="C108" s="10">
        <v>785</v>
      </c>
      <c r="D108" s="10">
        <v>12</v>
      </c>
      <c r="E108" s="46">
        <v>21269</v>
      </c>
      <c r="F108" s="10">
        <v>20535</v>
      </c>
      <c r="G108" s="74">
        <v>734</v>
      </c>
      <c r="H108" s="80"/>
      <c r="I108" s="80"/>
      <c r="J108"/>
    </row>
    <row r="109" spans="1:10" ht="15" x14ac:dyDescent="0.25">
      <c r="A109" s="8">
        <v>44256</v>
      </c>
      <c r="B109" s="94">
        <v>468</v>
      </c>
      <c r="C109" s="10">
        <v>463</v>
      </c>
      <c r="D109" s="10">
        <v>5</v>
      </c>
      <c r="E109" s="46">
        <v>21300</v>
      </c>
      <c r="F109" s="10">
        <v>20565</v>
      </c>
      <c r="G109" s="74">
        <v>735</v>
      </c>
      <c r="H109" s="80"/>
      <c r="I109" s="80"/>
      <c r="J109"/>
    </row>
    <row r="110" spans="1:10" ht="15" x14ac:dyDescent="0.25">
      <c r="A110" s="8">
        <v>44287</v>
      </c>
      <c r="B110" s="94">
        <v>184</v>
      </c>
      <c r="C110" s="10">
        <v>182</v>
      </c>
      <c r="D110" s="10">
        <v>2</v>
      </c>
      <c r="E110" s="46">
        <v>21113</v>
      </c>
      <c r="F110" s="10">
        <v>20379</v>
      </c>
      <c r="G110" s="74">
        <v>734</v>
      </c>
      <c r="H110" s="80"/>
      <c r="I110" s="80"/>
      <c r="J110"/>
    </row>
    <row r="111" spans="1:10" ht="15" x14ac:dyDescent="0.25">
      <c r="A111" s="8">
        <v>44317</v>
      </c>
      <c r="B111" s="94">
        <v>255</v>
      </c>
      <c r="C111" s="10">
        <v>254</v>
      </c>
      <c r="D111" s="10">
        <v>1</v>
      </c>
      <c r="E111" s="46">
        <v>20951</v>
      </c>
      <c r="F111" s="10">
        <v>20217</v>
      </c>
      <c r="G111" s="74">
        <v>734</v>
      </c>
      <c r="H111" s="80"/>
      <c r="I111" s="80"/>
      <c r="J111"/>
    </row>
    <row r="112" spans="1:10" ht="15" x14ac:dyDescent="0.25">
      <c r="A112" s="8">
        <v>44348</v>
      </c>
      <c r="B112" s="94">
        <v>374</v>
      </c>
      <c r="C112" s="10">
        <v>372</v>
      </c>
      <c r="D112" s="10">
        <v>2</v>
      </c>
      <c r="E112" s="46">
        <v>20662</v>
      </c>
      <c r="F112" s="10">
        <v>19930</v>
      </c>
      <c r="G112" s="74">
        <v>732</v>
      </c>
      <c r="H112" s="80"/>
      <c r="I112" s="80"/>
      <c r="J112"/>
    </row>
    <row r="113" spans="1:10" ht="15" x14ac:dyDescent="0.25">
      <c r="A113" s="8">
        <v>44378</v>
      </c>
      <c r="B113" s="94">
        <v>1454</v>
      </c>
      <c r="C113" s="10">
        <v>1438</v>
      </c>
      <c r="D113" s="10">
        <v>16</v>
      </c>
      <c r="E113" s="46">
        <v>19735</v>
      </c>
      <c r="F113" s="10">
        <v>19057</v>
      </c>
      <c r="G113" s="74">
        <v>678</v>
      </c>
      <c r="H113" s="80"/>
      <c r="I113" s="80"/>
      <c r="J113"/>
    </row>
    <row r="114" spans="1:10" ht="15" x14ac:dyDescent="0.25">
      <c r="A114" s="8">
        <v>44409</v>
      </c>
      <c r="B114" s="94">
        <v>2786</v>
      </c>
      <c r="C114" s="10">
        <v>2747</v>
      </c>
      <c r="D114" s="10">
        <v>39</v>
      </c>
      <c r="E114" s="46">
        <v>19853</v>
      </c>
      <c r="F114" s="10">
        <v>19231</v>
      </c>
      <c r="G114" s="74">
        <v>622</v>
      </c>
      <c r="H114" s="80"/>
      <c r="I114" s="80"/>
      <c r="J114"/>
    </row>
    <row r="115" spans="1:10" ht="15" x14ac:dyDescent="0.25">
      <c r="A115" s="8">
        <v>44440</v>
      </c>
      <c r="B115" s="94">
        <v>11001</v>
      </c>
      <c r="C115" s="10">
        <v>10715</v>
      </c>
      <c r="D115" s="10">
        <v>286</v>
      </c>
      <c r="E115" s="46">
        <v>24939</v>
      </c>
      <c r="F115" s="10">
        <v>24234</v>
      </c>
      <c r="G115" s="74">
        <v>705</v>
      </c>
      <c r="H115" s="80"/>
      <c r="I115" s="80"/>
      <c r="J115"/>
    </row>
    <row r="116" spans="1:10" ht="15" x14ac:dyDescent="0.25">
      <c r="A116" s="8">
        <v>44470</v>
      </c>
      <c r="B116" s="94">
        <v>3463</v>
      </c>
      <c r="C116" s="10">
        <v>3266</v>
      </c>
      <c r="D116" s="10">
        <v>197</v>
      </c>
      <c r="E116" s="46">
        <v>26322</v>
      </c>
      <c r="F116" s="10">
        <v>25483</v>
      </c>
      <c r="G116" s="74">
        <v>839</v>
      </c>
      <c r="H116" s="80"/>
      <c r="I116" s="80"/>
      <c r="J116"/>
    </row>
    <row r="117" spans="1:10" ht="15" x14ac:dyDescent="0.25">
      <c r="A117" s="8">
        <v>44501</v>
      </c>
      <c r="B117" s="94">
        <v>1769</v>
      </c>
      <c r="C117" s="10">
        <v>1715</v>
      </c>
      <c r="D117" s="10">
        <v>54</v>
      </c>
      <c r="E117" s="46">
        <v>27106</v>
      </c>
      <c r="F117" s="10">
        <v>26230</v>
      </c>
      <c r="G117" s="74">
        <v>876</v>
      </c>
      <c r="H117" s="80"/>
      <c r="I117" s="80"/>
      <c r="J117"/>
    </row>
    <row r="118" spans="1:10" ht="15" x14ac:dyDescent="0.25">
      <c r="A118" s="49">
        <v>44531</v>
      </c>
      <c r="B118" s="95">
        <v>895</v>
      </c>
      <c r="C118" s="50">
        <v>872</v>
      </c>
      <c r="D118" s="50">
        <v>23</v>
      </c>
      <c r="E118" s="93">
        <v>27205</v>
      </c>
      <c r="F118" s="50">
        <v>26311</v>
      </c>
      <c r="G118" s="75">
        <v>894</v>
      </c>
      <c r="H118" s="80"/>
      <c r="I118" s="80"/>
      <c r="J118"/>
    </row>
    <row r="119" spans="1:10" ht="15" x14ac:dyDescent="0.25">
      <c r="A119" s="8">
        <v>44562</v>
      </c>
      <c r="B119" s="94">
        <v>838</v>
      </c>
      <c r="C119" s="10">
        <v>827</v>
      </c>
      <c r="D119" s="10">
        <v>11</v>
      </c>
      <c r="E119" s="46">
        <v>27184</v>
      </c>
      <c r="F119" s="10">
        <v>26294</v>
      </c>
      <c r="G119" s="74">
        <v>890</v>
      </c>
      <c r="H119" s="80"/>
      <c r="I119" s="80"/>
      <c r="J119"/>
    </row>
    <row r="120" spans="1:10" ht="15" x14ac:dyDescent="0.25">
      <c r="A120" s="8">
        <v>44593</v>
      </c>
      <c r="B120" s="94">
        <v>511</v>
      </c>
      <c r="C120" s="10">
        <v>504</v>
      </c>
      <c r="D120" s="10">
        <v>7</v>
      </c>
      <c r="E120" s="46">
        <v>27014</v>
      </c>
      <c r="F120" s="10">
        <v>26122</v>
      </c>
      <c r="G120" s="74">
        <v>892</v>
      </c>
      <c r="H120" s="89"/>
      <c r="I120" s="89"/>
      <c r="J120"/>
    </row>
    <row r="121" spans="1:10" ht="15" x14ac:dyDescent="0.25">
      <c r="A121" s="8">
        <v>44621</v>
      </c>
      <c r="B121" s="94">
        <v>436</v>
      </c>
      <c r="C121" s="10">
        <v>435</v>
      </c>
      <c r="D121" s="10">
        <v>1</v>
      </c>
      <c r="E121" s="46">
        <v>26686</v>
      </c>
      <c r="F121" s="10">
        <v>25801</v>
      </c>
      <c r="G121" s="74">
        <v>885</v>
      </c>
      <c r="J121"/>
    </row>
    <row r="122" spans="1:10" ht="15" x14ac:dyDescent="0.25">
      <c r="A122" s="8">
        <v>44652</v>
      </c>
      <c r="B122" s="94">
        <v>313</v>
      </c>
      <c r="C122" s="10">
        <v>313</v>
      </c>
      <c r="D122" s="10">
        <v>0</v>
      </c>
      <c r="E122" s="46">
        <v>26326</v>
      </c>
      <c r="F122" s="10">
        <v>25447</v>
      </c>
      <c r="G122" s="74">
        <v>879</v>
      </c>
      <c r="J122"/>
    </row>
    <row r="123" spans="1:10" ht="15" x14ac:dyDescent="0.25">
      <c r="A123" s="8">
        <v>44682</v>
      </c>
      <c r="B123" s="94">
        <v>339</v>
      </c>
      <c r="C123" s="10">
        <v>339</v>
      </c>
      <c r="D123" s="10">
        <v>0</v>
      </c>
      <c r="E123" s="46">
        <v>26047</v>
      </c>
      <c r="F123" s="10">
        <v>25175</v>
      </c>
      <c r="G123" s="74">
        <v>872</v>
      </c>
      <c r="J123"/>
    </row>
    <row r="124" spans="1:10" ht="15" x14ac:dyDescent="0.25">
      <c r="A124" s="8">
        <v>44713</v>
      </c>
      <c r="B124" s="94">
        <v>656</v>
      </c>
      <c r="C124" s="10">
        <v>652</v>
      </c>
      <c r="D124" s="10">
        <v>4</v>
      </c>
      <c r="E124" s="46">
        <v>25752</v>
      </c>
      <c r="F124" s="10">
        <v>24891</v>
      </c>
      <c r="G124" s="74">
        <v>861</v>
      </c>
      <c r="J124"/>
    </row>
    <row r="125" spans="1:10" ht="15" x14ac:dyDescent="0.25">
      <c r="A125" s="8">
        <v>44743</v>
      </c>
      <c r="B125" s="94">
        <v>1791</v>
      </c>
      <c r="C125" s="10">
        <v>1782</v>
      </c>
      <c r="D125" s="10">
        <v>9</v>
      </c>
      <c r="E125" s="46">
        <v>24338</v>
      </c>
      <c r="F125" s="10">
        <v>23544</v>
      </c>
      <c r="G125" s="74">
        <v>794</v>
      </c>
      <c r="J125"/>
    </row>
    <row r="126" spans="1:10" ht="15" x14ac:dyDescent="0.25">
      <c r="A126" s="8">
        <v>44774</v>
      </c>
      <c r="B126" s="94">
        <v>3400</v>
      </c>
      <c r="C126" s="10">
        <v>3372</v>
      </c>
      <c r="D126" s="10">
        <v>28</v>
      </c>
      <c r="E126" s="46">
        <v>23632</v>
      </c>
      <c r="F126" s="10">
        <v>22913</v>
      </c>
      <c r="G126" s="74">
        <v>719</v>
      </c>
      <c r="J126"/>
    </row>
    <row r="127" spans="1:10" ht="15" x14ac:dyDescent="0.25">
      <c r="A127" s="8">
        <v>44805</v>
      </c>
      <c r="B127" s="94">
        <v>13133</v>
      </c>
      <c r="C127" s="10">
        <v>12773</v>
      </c>
      <c r="D127" s="10">
        <v>360</v>
      </c>
      <c r="E127" s="46">
        <v>29039</v>
      </c>
      <c r="F127" s="10">
        <v>28237</v>
      </c>
      <c r="G127" s="74">
        <v>802</v>
      </c>
      <c r="J127"/>
    </row>
    <row r="128" spans="1:10" ht="15" x14ac:dyDescent="0.25">
      <c r="A128" s="8">
        <v>44835</v>
      </c>
      <c r="B128" s="94">
        <v>3671</v>
      </c>
      <c r="C128" s="10">
        <v>3551</v>
      </c>
      <c r="D128" s="10">
        <v>120</v>
      </c>
      <c r="E128" s="46">
        <v>30220</v>
      </c>
      <c r="F128" s="10">
        <v>29372</v>
      </c>
      <c r="G128" s="74">
        <v>848</v>
      </c>
      <c r="J128"/>
    </row>
    <row r="129" spans="1:10" ht="15" x14ac:dyDescent="0.25">
      <c r="A129" s="8">
        <v>44866</v>
      </c>
      <c r="B129" s="94">
        <v>1778</v>
      </c>
      <c r="C129" s="10">
        <v>1745</v>
      </c>
      <c r="D129" s="10">
        <v>33</v>
      </c>
      <c r="E129" s="46">
        <v>30766</v>
      </c>
      <c r="F129" s="10">
        <v>29899</v>
      </c>
      <c r="G129" s="74">
        <v>867</v>
      </c>
      <c r="J129"/>
    </row>
    <row r="130" spans="1:10" ht="15" x14ac:dyDescent="0.25">
      <c r="A130" s="49">
        <v>44896</v>
      </c>
      <c r="B130" s="95">
        <v>1493</v>
      </c>
      <c r="C130" s="50">
        <v>1461</v>
      </c>
      <c r="D130" s="50">
        <v>32</v>
      </c>
      <c r="E130" s="93">
        <v>31236</v>
      </c>
      <c r="F130" s="50">
        <v>30354</v>
      </c>
      <c r="G130" s="75">
        <v>882</v>
      </c>
      <c r="H130" s="107"/>
      <c r="I130" s="80"/>
      <c r="J130"/>
    </row>
    <row r="131" spans="1:10" ht="15" x14ac:dyDescent="0.25">
      <c r="A131" s="8">
        <v>44927</v>
      </c>
      <c r="B131" s="94">
        <v>849</v>
      </c>
      <c r="C131" s="10">
        <v>839</v>
      </c>
      <c r="D131" s="10">
        <v>10</v>
      </c>
      <c r="E131" s="46">
        <v>31149</v>
      </c>
      <c r="F131" s="10">
        <v>30276</v>
      </c>
      <c r="G131" s="74">
        <v>873</v>
      </c>
      <c r="J131"/>
    </row>
    <row r="132" spans="1:10" ht="15" x14ac:dyDescent="0.25">
      <c r="A132" s="8">
        <v>44958</v>
      </c>
      <c r="B132" s="94">
        <v>570</v>
      </c>
      <c r="C132" s="10">
        <v>563</v>
      </c>
      <c r="D132" s="10">
        <v>7</v>
      </c>
      <c r="E132" s="46">
        <v>30995</v>
      </c>
      <c r="F132" s="10">
        <v>30121</v>
      </c>
      <c r="G132" s="74">
        <v>874</v>
      </c>
      <c r="J132"/>
    </row>
    <row r="133" spans="1:10" ht="15" x14ac:dyDescent="0.25">
      <c r="A133" s="8">
        <v>44986</v>
      </c>
      <c r="B133" s="94">
        <v>544</v>
      </c>
      <c r="C133" s="10">
        <v>540</v>
      </c>
      <c r="D133" s="10">
        <v>4</v>
      </c>
      <c r="E133" s="46">
        <v>30741</v>
      </c>
      <c r="F133" s="10">
        <v>29871</v>
      </c>
      <c r="G133" s="74">
        <v>870</v>
      </c>
      <c r="J133"/>
    </row>
    <row r="134" spans="1:10" ht="15" x14ac:dyDescent="0.25">
      <c r="A134" s="8">
        <v>45017</v>
      </c>
      <c r="B134" s="94">
        <v>385</v>
      </c>
      <c r="C134" s="10">
        <v>382</v>
      </c>
      <c r="D134" s="10">
        <v>3</v>
      </c>
      <c r="E134" s="46">
        <v>30360</v>
      </c>
      <c r="F134" s="10">
        <v>29495</v>
      </c>
      <c r="G134" s="74">
        <v>865</v>
      </c>
      <c r="J134"/>
    </row>
    <row r="135" spans="1:10" ht="15" x14ac:dyDescent="0.25">
      <c r="A135" s="8">
        <v>45047</v>
      </c>
      <c r="B135" s="94">
        <v>334</v>
      </c>
      <c r="C135" s="10">
        <v>331</v>
      </c>
      <c r="D135" s="10">
        <v>3</v>
      </c>
      <c r="E135" s="46">
        <v>30005</v>
      </c>
      <c r="F135" s="10">
        <v>29139</v>
      </c>
      <c r="G135" s="74">
        <v>866</v>
      </c>
      <c r="J135"/>
    </row>
    <row r="136" spans="1:10" ht="15" x14ac:dyDescent="0.25">
      <c r="A136" s="8">
        <v>45078</v>
      </c>
      <c r="B136" s="94">
        <v>491</v>
      </c>
      <c r="C136" s="10">
        <v>488</v>
      </c>
      <c r="D136" s="10">
        <v>3</v>
      </c>
      <c r="E136" s="46">
        <v>29444</v>
      </c>
      <c r="F136" s="10">
        <v>28588</v>
      </c>
      <c r="G136" s="74">
        <v>856</v>
      </c>
      <c r="J136"/>
    </row>
    <row r="137" spans="1:10" ht="15" x14ac:dyDescent="0.25">
      <c r="A137" s="8">
        <v>45108</v>
      </c>
      <c r="B137" s="94">
        <v>1646</v>
      </c>
      <c r="C137" s="10">
        <v>1607</v>
      </c>
      <c r="D137" s="10">
        <v>39</v>
      </c>
      <c r="E137" s="46">
        <v>27701</v>
      </c>
      <c r="F137" s="10">
        <v>26881</v>
      </c>
      <c r="G137" s="74">
        <v>820</v>
      </c>
      <c r="J137"/>
    </row>
    <row r="138" spans="1:10" ht="15" x14ac:dyDescent="0.25">
      <c r="A138" s="8">
        <v>45139</v>
      </c>
      <c r="B138" s="94">
        <v>3536</v>
      </c>
      <c r="C138" s="10">
        <v>3490</v>
      </c>
      <c r="D138" s="10">
        <v>46</v>
      </c>
      <c r="E138" s="46">
        <v>26485</v>
      </c>
      <c r="F138" s="10">
        <v>25729</v>
      </c>
      <c r="G138" s="74">
        <v>756</v>
      </c>
      <c r="J138"/>
    </row>
    <row r="139" spans="1:10" ht="15" x14ac:dyDescent="0.25">
      <c r="A139" s="8">
        <v>45170</v>
      </c>
      <c r="B139" s="94">
        <v>13416</v>
      </c>
      <c r="C139" s="10">
        <v>12961</v>
      </c>
      <c r="D139" s="10">
        <v>455</v>
      </c>
      <c r="E139" s="46">
        <v>30879</v>
      </c>
      <c r="F139" s="10">
        <v>29977</v>
      </c>
      <c r="G139" s="74">
        <v>902</v>
      </c>
      <c r="J139"/>
    </row>
    <row r="140" spans="1:10" ht="15" x14ac:dyDescent="0.25">
      <c r="A140" s="8">
        <v>45200</v>
      </c>
      <c r="B140" s="94">
        <v>3859</v>
      </c>
      <c r="C140" s="10">
        <v>3697</v>
      </c>
      <c r="D140" s="10">
        <v>162</v>
      </c>
      <c r="E140" s="46">
        <v>32319</v>
      </c>
      <c r="F140" s="10">
        <v>31329</v>
      </c>
      <c r="G140" s="74">
        <v>990</v>
      </c>
      <c r="J140"/>
    </row>
    <row r="141" spans="1:10" ht="15" x14ac:dyDescent="0.25">
      <c r="A141" s="8">
        <v>45231</v>
      </c>
      <c r="B141" s="94">
        <v>1743</v>
      </c>
      <c r="C141" s="10">
        <v>1699</v>
      </c>
      <c r="D141" s="10">
        <v>44</v>
      </c>
      <c r="E141" s="46">
        <v>32661</v>
      </c>
      <c r="F141" s="10">
        <v>31644</v>
      </c>
      <c r="G141" s="74">
        <v>1017</v>
      </c>
      <c r="J141"/>
    </row>
    <row r="142" spans="1:10" ht="15" x14ac:dyDescent="0.25">
      <c r="A142" s="49">
        <v>45261</v>
      </c>
      <c r="B142" s="95">
        <v>1227</v>
      </c>
      <c r="C142" s="50">
        <v>1187</v>
      </c>
      <c r="D142" s="50">
        <v>40</v>
      </c>
      <c r="E142" s="93">
        <v>32740</v>
      </c>
      <c r="F142" s="50">
        <v>31701</v>
      </c>
      <c r="G142" s="75">
        <v>1039</v>
      </c>
      <c r="J142"/>
    </row>
    <row r="143" spans="1:10" ht="15" x14ac:dyDescent="0.25">
      <c r="A143" s="8">
        <v>45292</v>
      </c>
      <c r="B143" s="94">
        <v>1016</v>
      </c>
      <c r="C143" s="10">
        <v>997</v>
      </c>
      <c r="D143" s="10">
        <v>19</v>
      </c>
      <c r="E143" s="46">
        <v>32771</v>
      </c>
      <c r="F143" s="10">
        <v>31731</v>
      </c>
      <c r="G143" s="74">
        <v>1040</v>
      </c>
      <c r="J143"/>
    </row>
    <row r="144" spans="1:10" ht="15" x14ac:dyDescent="0.25">
      <c r="A144" s="8">
        <v>45323</v>
      </c>
      <c r="B144" s="94">
        <v>763</v>
      </c>
      <c r="C144" s="10">
        <v>757</v>
      </c>
      <c r="D144" s="10">
        <v>6</v>
      </c>
      <c r="E144" s="46">
        <v>32589</v>
      </c>
      <c r="F144" s="10">
        <v>31559</v>
      </c>
      <c r="G144" s="74">
        <v>1030</v>
      </c>
      <c r="J144"/>
    </row>
    <row r="145" spans="1:10" ht="15" x14ac:dyDescent="0.25">
      <c r="A145" s="8">
        <v>45352</v>
      </c>
      <c r="B145" s="94">
        <v>546</v>
      </c>
      <c r="C145" s="10">
        <v>544</v>
      </c>
      <c r="D145" s="10">
        <v>2</v>
      </c>
      <c r="E145" s="46">
        <v>32223</v>
      </c>
      <c r="F145" s="10">
        <v>31202</v>
      </c>
      <c r="G145" s="74">
        <v>1021</v>
      </c>
      <c r="J145"/>
    </row>
    <row r="146" spans="1:10" x14ac:dyDescent="0.2">
      <c r="A146" s="8">
        <v>45383</v>
      </c>
      <c r="B146" s="94">
        <v>490</v>
      </c>
      <c r="C146" s="10">
        <v>489</v>
      </c>
      <c r="D146" s="10">
        <v>1</v>
      </c>
      <c r="E146" s="46">
        <v>31940</v>
      </c>
      <c r="F146" s="10">
        <v>30923</v>
      </c>
      <c r="G146" s="74">
        <v>1017</v>
      </c>
    </row>
    <row r="147" spans="1:10" x14ac:dyDescent="0.2">
      <c r="A147" s="8">
        <v>45413</v>
      </c>
      <c r="B147" s="94">
        <v>318</v>
      </c>
      <c r="C147" s="10">
        <v>314</v>
      </c>
      <c r="D147" s="10">
        <v>4</v>
      </c>
      <c r="E147" s="46">
        <v>31527</v>
      </c>
      <c r="F147" s="10">
        <v>30515</v>
      </c>
      <c r="G147" s="74">
        <v>1012</v>
      </c>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2024-08-06T12:17:39Z</dcterms:modified>
</cp:coreProperties>
</file>