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247CCBA3-6E73-450D-A478-D037796AB1C8}" xr6:coauthVersionLast="47" xr6:coauthVersionMax="47" xr10:uidLastSave="{00000000-0000-0000-0000-000000000000}"/>
  <bookViews>
    <workbookView xWindow="-120" yWindow="-120" windowWidth="20730" windowHeight="11160" tabRatio="829" xr2:uid="{00000000-000D-0000-FFFF-FFFF00000000}"/>
  </bookViews>
  <sheets>
    <sheet name="Descriptif" sheetId="15" r:id="rId1"/>
    <sheet name="A LIRE" sheetId="17" r:id="rId2"/>
    <sheet name="Synthèse" sheetId="2" r:id="rId3"/>
    <sheet name="France métro" sheetId="23" r:id="rId4"/>
    <sheet name="Paca" sheetId="27" r:id="rId5"/>
    <sheet name="Dep04" sheetId="29" r:id="rId6"/>
    <sheet name="Dep05" sheetId="30" r:id="rId7"/>
    <sheet name="Dep06" sheetId="31" r:id="rId8"/>
    <sheet name="Dep13" sheetId="32" r:id="rId9"/>
    <sheet name="Dep83" sheetId="33" r:id="rId10"/>
    <sheet name="Dep84" sheetId="34" r:id="rId11"/>
    <sheet name="CUI à masquer" sheetId="16" state="hidden" r:id="rId12"/>
  </sheets>
  <definedNames>
    <definedName name="_xlnm.Print_Area" localSheetId="1">'A LIRE'!$A$1:$G$29</definedName>
    <definedName name="_xlnm.Print_Area" localSheetId="0">Descriptif!$A$1:$K$1</definedName>
    <definedName name="_xlnm.Print_Area" localSheetId="2">Synthèse!$A$1:$H$54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71" i="16" l="1"/>
  <c r="Z175" i="16"/>
  <c r="Z178" i="16"/>
  <c r="Z179" i="16"/>
  <c r="Y172" i="16"/>
  <c r="Y173" i="16"/>
  <c r="Y176" i="16"/>
  <c r="V171" i="16"/>
  <c r="V175" i="16"/>
  <c r="V176" i="16"/>
  <c r="V179" i="16"/>
  <c r="V180" i="16"/>
  <c r="U173" i="16"/>
  <c r="R172" i="16"/>
  <c r="R173" i="16"/>
  <c r="R176" i="16"/>
  <c r="R177" i="16"/>
  <c r="R180" i="16"/>
  <c r="Q171" i="16"/>
  <c r="Q174" i="16"/>
  <c r="Q175" i="16"/>
  <c r="Q178" i="16"/>
  <c r="Q179" i="16"/>
  <c r="N178" i="16"/>
  <c r="L172" i="16"/>
  <c r="L173" i="16"/>
  <c r="L176" i="16"/>
  <c r="L177" i="16"/>
  <c r="L178" i="16"/>
  <c r="L180" i="16"/>
  <c r="N180" i="16"/>
  <c r="Q180" i="16"/>
  <c r="U180" i="16"/>
  <c r="W180" i="16"/>
  <c r="X180" i="16"/>
  <c r="Y180" i="16"/>
  <c r="Z180" i="16"/>
  <c r="AA180" i="16"/>
  <c r="M180" i="16"/>
  <c r="R179" i="16"/>
  <c r="S179" i="16"/>
  <c r="T179" i="16"/>
  <c r="U179" i="16"/>
  <c r="W179" i="16"/>
  <c r="X179" i="16"/>
  <c r="Y179" i="16"/>
  <c r="AA179" i="16"/>
  <c r="L179" i="16"/>
  <c r="M179" i="16"/>
  <c r="G177" i="16"/>
  <c r="H177" i="16"/>
  <c r="J177" i="16"/>
  <c r="K177" i="16"/>
  <c r="G178" i="16"/>
  <c r="H178" i="16"/>
  <c r="J178" i="16"/>
  <c r="K178" i="16"/>
  <c r="G179" i="16"/>
  <c r="H179" i="16"/>
  <c r="J179" i="16"/>
  <c r="K179" i="16"/>
  <c r="N179" i="16"/>
  <c r="O179" i="16"/>
  <c r="P179" i="16"/>
  <c r="G180" i="16"/>
  <c r="H180" i="16"/>
  <c r="J180" i="16"/>
  <c r="K180" i="16"/>
  <c r="O180" i="16"/>
  <c r="P180" i="16"/>
  <c r="F181" i="16"/>
  <c r="G181" i="16"/>
  <c r="H181" i="16"/>
  <c r="I181" i="16"/>
  <c r="J181" i="16"/>
  <c r="K181" i="16"/>
  <c r="L181" i="16"/>
  <c r="M181" i="16"/>
  <c r="N181" i="16"/>
  <c r="O181" i="16"/>
  <c r="P181" i="16"/>
  <c r="Q181" i="16"/>
  <c r="R181" i="16"/>
  <c r="S181" i="16"/>
  <c r="T181" i="16"/>
  <c r="U181" i="16"/>
  <c r="V181" i="16"/>
  <c r="W181" i="16"/>
  <c r="X181" i="16"/>
  <c r="Y181" i="16"/>
  <c r="Z181" i="16"/>
  <c r="AA181" i="16"/>
  <c r="F182" i="16"/>
  <c r="G182" i="16"/>
  <c r="H182" i="16"/>
  <c r="I182" i="16"/>
  <c r="J182" i="16"/>
  <c r="K182" i="16"/>
  <c r="L182" i="16"/>
  <c r="M182" i="16"/>
  <c r="N182" i="16"/>
  <c r="O182" i="16"/>
  <c r="P182" i="16"/>
  <c r="Q182" i="16"/>
  <c r="R182" i="16"/>
  <c r="S182" i="16"/>
  <c r="T182" i="16"/>
  <c r="U182" i="16"/>
  <c r="V182" i="16"/>
  <c r="W182" i="16"/>
  <c r="X182" i="16"/>
  <c r="Y182" i="16"/>
  <c r="Z182" i="16"/>
  <c r="AA182" i="16"/>
  <c r="F183" i="16"/>
  <c r="G183" i="16"/>
  <c r="H183" i="16"/>
  <c r="I183" i="16"/>
  <c r="J183" i="16"/>
  <c r="K183" i="16"/>
  <c r="L183" i="16"/>
  <c r="M183" i="16"/>
  <c r="N183" i="16"/>
  <c r="O183" i="16"/>
  <c r="P183" i="16"/>
  <c r="Q183" i="16"/>
  <c r="R183" i="16"/>
  <c r="S183" i="16"/>
  <c r="T183" i="16"/>
  <c r="U183" i="16"/>
  <c r="V183" i="16"/>
  <c r="W183" i="16"/>
  <c r="X183" i="16"/>
  <c r="Y183" i="16"/>
  <c r="Z183" i="16"/>
  <c r="AA183" i="16"/>
  <c r="F184" i="16"/>
  <c r="G184" i="16"/>
  <c r="H184" i="16"/>
  <c r="I184" i="16"/>
  <c r="J184" i="16"/>
  <c r="K184" i="16"/>
  <c r="L184" i="16"/>
  <c r="M184" i="16"/>
  <c r="N184" i="16"/>
  <c r="O184" i="16"/>
  <c r="P184" i="16"/>
  <c r="Q184" i="16"/>
  <c r="R184" i="16"/>
  <c r="S184" i="16"/>
  <c r="T184" i="16"/>
  <c r="U184" i="16"/>
  <c r="V184" i="16"/>
  <c r="W184" i="16"/>
  <c r="X184" i="16"/>
  <c r="Y184" i="16"/>
  <c r="Z184" i="16"/>
  <c r="AA184" i="16"/>
  <c r="F185" i="16"/>
  <c r="G185" i="16"/>
  <c r="H185" i="16"/>
  <c r="I185" i="16"/>
  <c r="J185" i="16"/>
  <c r="K185" i="16"/>
  <c r="L185" i="16"/>
  <c r="M185" i="16"/>
  <c r="N185" i="16"/>
  <c r="O185" i="16"/>
  <c r="P185" i="16"/>
  <c r="Q185" i="16"/>
  <c r="R185" i="16"/>
  <c r="S185" i="16"/>
  <c r="T185" i="16"/>
  <c r="U185" i="16"/>
  <c r="V185" i="16"/>
  <c r="W185" i="16"/>
  <c r="X185" i="16"/>
  <c r="Y185" i="16"/>
  <c r="Z185" i="16"/>
  <c r="AA185" i="16"/>
  <c r="F186" i="16"/>
  <c r="G186" i="16"/>
  <c r="H186" i="16"/>
  <c r="I186" i="16"/>
  <c r="J186" i="16"/>
  <c r="K186" i="16"/>
  <c r="L186" i="16"/>
  <c r="M186" i="16"/>
  <c r="N186" i="16"/>
  <c r="O186" i="16"/>
  <c r="P186" i="16"/>
  <c r="Q186" i="16"/>
  <c r="R186" i="16"/>
  <c r="S186" i="16"/>
  <c r="T186" i="16"/>
  <c r="U186" i="16"/>
  <c r="V186" i="16"/>
  <c r="W186" i="16"/>
  <c r="X186" i="16"/>
  <c r="Y186" i="16"/>
  <c r="Z186" i="16"/>
  <c r="AA186" i="16"/>
  <c r="P178" i="16"/>
  <c r="R178" i="16"/>
  <c r="S178" i="16"/>
  <c r="T178" i="16"/>
  <c r="U178" i="16"/>
  <c r="V178" i="16"/>
  <c r="W178" i="16"/>
  <c r="X178" i="16"/>
  <c r="Y178" i="16"/>
  <c r="AA178" i="16"/>
  <c r="M178" i="16"/>
  <c r="N176" i="16"/>
  <c r="O177" i="16"/>
  <c r="P176" i="16"/>
  <c r="Q176" i="16"/>
  <c r="P177" i="16"/>
  <c r="Q177" i="16"/>
  <c r="S176" i="16"/>
  <c r="S177" i="16"/>
  <c r="T176" i="16"/>
  <c r="U176" i="16"/>
  <c r="T177" i="16"/>
  <c r="U177" i="16"/>
  <c r="W176" i="16"/>
  <c r="V177" i="16"/>
  <c r="W177" i="16"/>
  <c r="X176" i="16"/>
  <c r="X177" i="16"/>
  <c r="Y177" i="16"/>
  <c r="Z176" i="16"/>
  <c r="AA176" i="16"/>
  <c r="Z177" i="16"/>
  <c r="AA177" i="16"/>
  <c r="M176" i="16"/>
  <c r="M177" i="16"/>
  <c r="G171" i="16"/>
  <c r="H171" i="16"/>
  <c r="J171" i="16"/>
  <c r="K171" i="16"/>
  <c r="G172" i="16"/>
  <c r="H172" i="16"/>
  <c r="J172" i="16"/>
  <c r="K172" i="16"/>
  <c r="G173" i="16"/>
  <c r="H173" i="16"/>
  <c r="J173" i="16"/>
  <c r="K173" i="16"/>
  <c r="G174" i="16"/>
  <c r="H174" i="16"/>
  <c r="J174" i="16"/>
  <c r="K174" i="16"/>
  <c r="G175" i="16"/>
  <c r="H175" i="16"/>
  <c r="J175" i="16"/>
  <c r="K175" i="16"/>
  <c r="G176" i="16"/>
  <c r="H176" i="16"/>
  <c r="J176" i="16"/>
  <c r="K176" i="16"/>
  <c r="B17" i="16"/>
  <c r="O175" i="16"/>
  <c r="P175" i="16"/>
  <c r="R175" i="16"/>
  <c r="S175" i="16"/>
  <c r="T175" i="16"/>
  <c r="U175" i="16"/>
  <c r="W175" i="16"/>
  <c r="X175" i="16"/>
  <c r="Y175" i="16"/>
  <c r="AA175" i="16"/>
  <c r="L175" i="16"/>
  <c r="M175" i="16"/>
  <c r="M172" i="16"/>
  <c r="M173" i="16"/>
  <c r="L174" i="16"/>
  <c r="M174" i="16"/>
  <c r="P172" i="16"/>
  <c r="Q172" i="16"/>
  <c r="P173" i="16"/>
  <c r="Q173" i="16"/>
  <c r="P174" i="16"/>
  <c r="S172" i="16"/>
  <c r="S173" i="16"/>
  <c r="R174" i="16"/>
  <c r="S174" i="16"/>
  <c r="T172" i="16"/>
  <c r="U172" i="16"/>
  <c r="T173" i="16"/>
  <c r="T174" i="16"/>
  <c r="U174" i="16"/>
  <c r="W172" i="16"/>
  <c r="V173" i="16"/>
  <c r="W173" i="16"/>
  <c r="V174" i="16"/>
  <c r="W174" i="16"/>
  <c r="X172" i="16"/>
  <c r="X173" i="16"/>
  <c r="X174" i="16"/>
  <c r="Y174" i="16"/>
  <c r="Z172" i="16"/>
  <c r="AA172" i="16"/>
  <c r="Z173" i="16"/>
  <c r="AA173" i="16"/>
  <c r="Z174" i="16"/>
  <c r="AA174" i="16"/>
  <c r="N172" i="16"/>
  <c r="O172" i="16"/>
  <c r="O173" i="16"/>
  <c r="P171" i="16"/>
  <c r="R171" i="16"/>
  <c r="S171" i="16"/>
  <c r="T171" i="16"/>
  <c r="U171" i="16"/>
  <c r="W171" i="16"/>
  <c r="X171" i="16"/>
  <c r="Y171" i="16"/>
  <c r="AA171" i="16"/>
  <c r="L171" i="16"/>
  <c r="M171" i="16"/>
  <c r="F180" i="16" l="1"/>
  <c r="I180" i="16"/>
  <c r="T180" i="16"/>
  <c r="S180" i="16"/>
  <c r="F179" i="16"/>
  <c r="I178" i="16"/>
  <c r="I179" i="16"/>
  <c r="F177" i="16"/>
  <c r="F178" i="16"/>
  <c r="N177" i="16"/>
  <c r="O178" i="16"/>
  <c r="I177" i="16"/>
  <c r="I174" i="16"/>
  <c r="F172" i="16"/>
  <c r="I171" i="16"/>
  <c r="I172" i="16"/>
  <c r="I176" i="16"/>
  <c r="F174" i="16"/>
  <c r="F171" i="16"/>
  <c r="F175" i="16"/>
  <c r="F173" i="16"/>
  <c r="O176" i="16"/>
  <c r="C17" i="16"/>
  <c r="F176" i="16"/>
  <c r="I175" i="16"/>
  <c r="O174" i="16"/>
  <c r="I173" i="16"/>
  <c r="O171" i="16"/>
  <c r="N171" i="16"/>
  <c r="N173" i="16"/>
  <c r="V172" i="16"/>
  <c r="N174" i="16"/>
  <c r="N175" i="16"/>
  <c r="B16" i="16"/>
  <c r="B33" i="16"/>
  <c r="C16" i="16" l="1"/>
  <c r="F153" i="16" l="1"/>
  <c r="G153" i="16"/>
  <c r="H153" i="16"/>
  <c r="I153" i="16"/>
  <c r="J153" i="16"/>
  <c r="K153" i="16"/>
  <c r="L153" i="16"/>
  <c r="M153" i="16"/>
  <c r="N153" i="16"/>
  <c r="O153" i="16"/>
  <c r="P153" i="16"/>
  <c r="Q153" i="16"/>
  <c r="R153" i="16"/>
  <c r="S153" i="16"/>
  <c r="T153" i="16"/>
  <c r="U153" i="16"/>
  <c r="V153" i="16"/>
  <c r="W153" i="16"/>
  <c r="X153" i="16"/>
  <c r="Y153" i="16"/>
  <c r="Z153" i="16"/>
  <c r="AA153" i="16"/>
  <c r="F154" i="16"/>
  <c r="G154" i="16"/>
  <c r="H154" i="16"/>
  <c r="I154" i="16"/>
  <c r="J154" i="16"/>
  <c r="K154" i="16"/>
  <c r="L154" i="16"/>
  <c r="M154" i="16"/>
  <c r="N154" i="16"/>
  <c r="O154" i="16"/>
  <c r="P154" i="16"/>
  <c r="Q154" i="16"/>
  <c r="R154" i="16"/>
  <c r="S154" i="16"/>
  <c r="T154" i="16"/>
  <c r="U154" i="16"/>
  <c r="V154" i="16"/>
  <c r="W154" i="16"/>
  <c r="X154" i="16"/>
  <c r="Y154" i="16"/>
  <c r="Z154" i="16"/>
  <c r="AA154" i="16"/>
  <c r="F155" i="16"/>
  <c r="G155" i="16"/>
  <c r="H155" i="16"/>
  <c r="I155" i="16"/>
  <c r="J155" i="16"/>
  <c r="K155" i="16"/>
  <c r="L155" i="16"/>
  <c r="M155" i="16"/>
  <c r="N155" i="16"/>
  <c r="O155" i="16"/>
  <c r="P155" i="16"/>
  <c r="Q155" i="16"/>
  <c r="R155" i="16"/>
  <c r="S155" i="16"/>
  <c r="T155" i="16"/>
  <c r="U155" i="16"/>
  <c r="V155" i="16"/>
  <c r="W155" i="16"/>
  <c r="X155" i="16"/>
  <c r="Y155" i="16"/>
  <c r="Z155" i="16"/>
  <c r="AA155" i="16"/>
  <c r="F156" i="16"/>
  <c r="G156" i="16"/>
  <c r="H156" i="16"/>
  <c r="I156" i="16"/>
  <c r="J156" i="16"/>
  <c r="K156" i="16"/>
  <c r="L156" i="16"/>
  <c r="M156" i="16"/>
  <c r="N156" i="16"/>
  <c r="O156" i="16"/>
  <c r="P156" i="16"/>
  <c r="Q156" i="16"/>
  <c r="R156" i="16"/>
  <c r="S156" i="16"/>
  <c r="T156" i="16"/>
  <c r="U156" i="16"/>
  <c r="V156" i="16"/>
  <c r="W156" i="16"/>
  <c r="X156" i="16"/>
  <c r="Y156" i="16"/>
  <c r="Z156" i="16"/>
  <c r="AA156" i="16"/>
  <c r="F157" i="16"/>
  <c r="G157" i="16"/>
  <c r="H157" i="16"/>
  <c r="I157" i="16"/>
  <c r="J157" i="16"/>
  <c r="K157" i="16"/>
  <c r="L157" i="16"/>
  <c r="M157" i="16"/>
  <c r="N157" i="16"/>
  <c r="O157" i="16"/>
  <c r="P157" i="16"/>
  <c r="Q157" i="16"/>
  <c r="R157" i="16"/>
  <c r="S157" i="16"/>
  <c r="T157" i="16"/>
  <c r="U157" i="16"/>
  <c r="V157" i="16"/>
  <c r="W157" i="16"/>
  <c r="X157" i="16"/>
  <c r="Y157" i="16"/>
  <c r="Z157" i="16"/>
  <c r="AA157" i="16"/>
  <c r="F158" i="16"/>
  <c r="G158" i="16"/>
  <c r="H158" i="16"/>
  <c r="I158" i="16"/>
  <c r="J158" i="16"/>
  <c r="K158" i="16"/>
  <c r="L158" i="16"/>
  <c r="M158" i="16"/>
  <c r="N158" i="16"/>
  <c r="O158" i="16"/>
  <c r="P158" i="16"/>
  <c r="Q158" i="16"/>
  <c r="R158" i="16"/>
  <c r="S158" i="16"/>
  <c r="T158" i="16"/>
  <c r="U158" i="16"/>
  <c r="V158" i="16"/>
  <c r="W158" i="16"/>
  <c r="X158" i="16"/>
  <c r="Y158" i="16"/>
  <c r="Z158" i="16"/>
  <c r="AA158" i="16"/>
  <c r="F159" i="16"/>
  <c r="G159" i="16"/>
  <c r="H159" i="16"/>
  <c r="I159" i="16"/>
  <c r="J159" i="16"/>
  <c r="K159" i="16"/>
  <c r="L159" i="16"/>
  <c r="M159" i="16"/>
  <c r="N159" i="16"/>
  <c r="O159" i="16"/>
  <c r="P159" i="16"/>
  <c r="Q159" i="16"/>
  <c r="R159" i="16"/>
  <c r="S159" i="16"/>
  <c r="T159" i="16"/>
  <c r="U159" i="16"/>
  <c r="V159" i="16"/>
  <c r="W159" i="16"/>
  <c r="X159" i="16"/>
  <c r="Y159" i="16"/>
  <c r="Z159" i="16"/>
  <c r="AA159" i="16"/>
  <c r="F160" i="16"/>
  <c r="G160" i="16"/>
  <c r="H160" i="16"/>
  <c r="I160" i="16"/>
  <c r="J160" i="16"/>
  <c r="K160" i="16"/>
  <c r="L160" i="16"/>
  <c r="M160" i="16"/>
  <c r="N160" i="16"/>
  <c r="O160" i="16"/>
  <c r="P160" i="16"/>
  <c r="Q160" i="16"/>
  <c r="R160" i="16"/>
  <c r="S160" i="16"/>
  <c r="T160" i="16"/>
  <c r="U160" i="16"/>
  <c r="V160" i="16"/>
  <c r="W160" i="16"/>
  <c r="X160" i="16"/>
  <c r="Y160" i="16"/>
  <c r="Z160" i="16"/>
  <c r="AA160" i="16"/>
  <c r="F161" i="16"/>
  <c r="G161" i="16"/>
  <c r="H161" i="16"/>
  <c r="I161" i="16"/>
  <c r="J161" i="16"/>
  <c r="K161" i="16"/>
  <c r="L161" i="16"/>
  <c r="M161" i="16"/>
  <c r="N161" i="16"/>
  <c r="O161" i="16"/>
  <c r="P161" i="16"/>
  <c r="Q161" i="16"/>
  <c r="R161" i="16"/>
  <c r="S161" i="16"/>
  <c r="T161" i="16"/>
  <c r="U161" i="16"/>
  <c r="V161" i="16"/>
  <c r="W161" i="16"/>
  <c r="X161" i="16"/>
  <c r="Y161" i="16"/>
  <c r="Z161" i="16"/>
  <c r="AA161" i="16"/>
  <c r="F162" i="16"/>
  <c r="G162" i="16"/>
  <c r="H162" i="16"/>
  <c r="I162" i="16"/>
  <c r="J162" i="16"/>
  <c r="K162" i="16"/>
  <c r="L162" i="16"/>
  <c r="M162" i="16"/>
  <c r="N162" i="16"/>
  <c r="O162" i="16"/>
  <c r="P162" i="16"/>
  <c r="Q162" i="16"/>
  <c r="R162" i="16"/>
  <c r="S162" i="16"/>
  <c r="T162" i="16"/>
  <c r="U162" i="16"/>
  <c r="V162" i="16"/>
  <c r="W162" i="16"/>
  <c r="X162" i="16"/>
  <c r="Y162" i="16"/>
  <c r="Z162" i="16"/>
  <c r="AA162" i="16"/>
  <c r="F163" i="16"/>
  <c r="G163" i="16"/>
  <c r="H163" i="16"/>
  <c r="I163" i="16"/>
  <c r="J163" i="16"/>
  <c r="K163" i="16"/>
  <c r="L163" i="16"/>
  <c r="M163" i="16"/>
  <c r="N163" i="16"/>
  <c r="O163" i="16"/>
  <c r="P163" i="16"/>
  <c r="Q163" i="16"/>
  <c r="R163" i="16"/>
  <c r="S163" i="16"/>
  <c r="T163" i="16"/>
  <c r="U163" i="16"/>
  <c r="V163" i="16"/>
  <c r="W163" i="16"/>
  <c r="X163" i="16"/>
  <c r="Y163" i="16"/>
  <c r="Z163" i="16"/>
  <c r="AA163" i="16"/>
  <c r="F164" i="16"/>
  <c r="G164" i="16"/>
  <c r="H164" i="16"/>
  <c r="I164" i="16"/>
  <c r="J164" i="16"/>
  <c r="K164" i="16"/>
  <c r="L164" i="16"/>
  <c r="M164" i="16"/>
  <c r="N164" i="16"/>
  <c r="O164" i="16"/>
  <c r="P164" i="16"/>
  <c r="Q164" i="16"/>
  <c r="R164" i="16"/>
  <c r="S164" i="16"/>
  <c r="T164" i="16"/>
  <c r="U164" i="16"/>
  <c r="V164" i="16"/>
  <c r="W164" i="16"/>
  <c r="X164" i="16"/>
  <c r="Y164" i="16"/>
  <c r="Z164" i="16"/>
  <c r="AA164" i="16"/>
  <c r="F165" i="16"/>
  <c r="G165" i="16"/>
  <c r="H165" i="16"/>
  <c r="I165" i="16"/>
  <c r="J165" i="16"/>
  <c r="K165" i="16"/>
  <c r="L165" i="16"/>
  <c r="M165" i="16"/>
  <c r="N165" i="16"/>
  <c r="O165" i="16"/>
  <c r="P165" i="16"/>
  <c r="Q165" i="16"/>
  <c r="R165" i="16"/>
  <c r="S165" i="16"/>
  <c r="T165" i="16"/>
  <c r="U165" i="16"/>
  <c r="V165" i="16"/>
  <c r="W165" i="16"/>
  <c r="X165" i="16"/>
  <c r="Y165" i="16"/>
  <c r="Z165" i="16"/>
  <c r="AA165" i="16"/>
  <c r="F166" i="16"/>
  <c r="G166" i="16"/>
  <c r="H166" i="16"/>
  <c r="I166" i="16"/>
  <c r="J166" i="16"/>
  <c r="K166" i="16"/>
  <c r="L166" i="16"/>
  <c r="M166" i="16"/>
  <c r="N166" i="16"/>
  <c r="O166" i="16"/>
  <c r="P166" i="16"/>
  <c r="Q166" i="16"/>
  <c r="R166" i="16"/>
  <c r="S166" i="16"/>
  <c r="T166" i="16"/>
  <c r="U166" i="16"/>
  <c r="V166" i="16"/>
  <c r="W166" i="16"/>
  <c r="X166" i="16"/>
  <c r="Y166" i="16"/>
  <c r="Z166" i="16"/>
  <c r="AA166" i="16"/>
  <c r="F167" i="16"/>
  <c r="G167" i="16"/>
  <c r="H167" i="16"/>
  <c r="I167" i="16"/>
  <c r="J167" i="16"/>
  <c r="K167" i="16"/>
  <c r="L167" i="16"/>
  <c r="M167" i="16"/>
  <c r="N167" i="16"/>
  <c r="O167" i="16"/>
  <c r="P167" i="16"/>
  <c r="Q167" i="16"/>
  <c r="R167" i="16"/>
  <c r="S167" i="16"/>
  <c r="T167" i="16"/>
  <c r="U167" i="16"/>
  <c r="V167" i="16"/>
  <c r="W167" i="16"/>
  <c r="X167" i="16"/>
  <c r="Y167" i="16"/>
  <c r="Z167" i="16"/>
  <c r="AA167" i="16"/>
  <c r="F168" i="16"/>
  <c r="G168" i="16"/>
  <c r="H168" i="16"/>
  <c r="I168" i="16"/>
  <c r="J168" i="16"/>
  <c r="K168" i="16"/>
  <c r="L168" i="16"/>
  <c r="M168" i="16"/>
  <c r="N168" i="16"/>
  <c r="O168" i="16"/>
  <c r="P168" i="16"/>
  <c r="Q168" i="16"/>
  <c r="R168" i="16"/>
  <c r="S168" i="16"/>
  <c r="T168" i="16"/>
  <c r="U168" i="16"/>
  <c r="V168" i="16"/>
  <c r="W168" i="16"/>
  <c r="X168" i="16"/>
  <c r="Y168" i="16"/>
  <c r="Z168" i="16"/>
  <c r="AA168" i="16"/>
  <c r="F169" i="16"/>
  <c r="G169" i="16"/>
  <c r="H169" i="16"/>
  <c r="I169" i="16"/>
  <c r="J169" i="16"/>
  <c r="K169" i="16"/>
  <c r="L169" i="16"/>
  <c r="M169" i="16"/>
  <c r="N169" i="16"/>
  <c r="O169" i="16"/>
  <c r="P169" i="16"/>
  <c r="Q169" i="16"/>
  <c r="R169" i="16"/>
  <c r="S169" i="16"/>
  <c r="T169" i="16"/>
  <c r="U169" i="16"/>
  <c r="V169" i="16"/>
  <c r="W169" i="16"/>
  <c r="X169" i="16"/>
  <c r="Y169" i="16"/>
  <c r="Z169" i="16"/>
  <c r="AA169" i="16"/>
  <c r="F170" i="16"/>
  <c r="G170" i="16"/>
  <c r="H170" i="16"/>
  <c r="I170" i="16"/>
  <c r="J170" i="16"/>
  <c r="K170" i="16"/>
  <c r="L170" i="16"/>
  <c r="M170" i="16"/>
  <c r="N170" i="16"/>
  <c r="O170" i="16"/>
  <c r="P170" i="16"/>
  <c r="Q170" i="16"/>
  <c r="R170" i="16"/>
  <c r="S170" i="16"/>
  <c r="T170" i="16"/>
  <c r="U170" i="16"/>
  <c r="V170" i="16"/>
  <c r="W170" i="16"/>
  <c r="X170" i="16"/>
  <c r="Y170" i="16"/>
  <c r="Z170" i="16"/>
  <c r="AA170" i="16"/>
  <c r="B15" i="16"/>
  <c r="B14" i="16"/>
  <c r="B13" i="16"/>
  <c r="B12" i="16"/>
  <c r="B11" i="16"/>
  <c r="B10" i="16"/>
  <c r="B9" i="16"/>
  <c r="B8" i="16"/>
  <c r="B7" i="16"/>
  <c r="B6" i="16"/>
  <c r="B5" i="16"/>
  <c r="B4" i="16"/>
  <c r="B3" i="16"/>
  <c r="B32" i="16" l="1"/>
  <c r="B31" i="16"/>
  <c r="B30" i="16"/>
  <c r="B29" i="16"/>
  <c r="B28" i="16"/>
  <c r="B27" i="16"/>
  <c r="B26" i="16"/>
  <c r="B25" i="16"/>
  <c r="B24" i="16"/>
  <c r="B23" i="16"/>
  <c r="B22" i="16"/>
  <c r="B21" i="16"/>
  <c r="B20" i="16"/>
  <c r="C15" i="16"/>
  <c r="G146" i="16" l="1"/>
  <c r="H146" i="16"/>
  <c r="J146" i="16"/>
  <c r="K146" i="16"/>
  <c r="G147" i="16"/>
  <c r="H147" i="16"/>
  <c r="J147" i="16"/>
  <c r="K147" i="16"/>
  <c r="F148" i="16"/>
  <c r="G148" i="16"/>
  <c r="H148" i="16"/>
  <c r="I148" i="16"/>
  <c r="J148" i="16"/>
  <c r="K148" i="16"/>
  <c r="L148" i="16"/>
  <c r="M148" i="16"/>
  <c r="N148" i="16"/>
  <c r="O148" i="16"/>
  <c r="P148" i="16"/>
  <c r="Q148" i="16"/>
  <c r="R148" i="16"/>
  <c r="S148" i="16"/>
  <c r="T148" i="16"/>
  <c r="U148" i="16"/>
  <c r="V148" i="16"/>
  <c r="W148" i="16"/>
  <c r="X148" i="16"/>
  <c r="Y148" i="16"/>
  <c r="Z148" i="16"/>
  <c r="AA148" i="16"/>
  <c r="F149" i="16"/>
  <c r="G149" i="16"/>
  <c r="H149" i="16"/>
  <c r="I149" i="16"/>
  <c r="J149" i="16"/>
  <c r="K149" i="16"/>
  <c r="L149" i="16"/>
  <c r="M149" i="16"/>
  <c r="N149" i="16"/>
  <c r="O149" i="16"/>
  <c r="P149" i="16"/>
  <c r="Q149" i="16"/>
  <c r="R149" i="16"/>
  <c r="S149" i="16"/>
  <c r="T149" i="16"/>
  <c r="U149" i="16"/>
  <c r="V149" i="16"/>
  <c r="W149" i="16"/>
  <c r="X149" i="16"/>
  <c r="Y149" i="16"/>
  <c r="Z149" i="16"/>
  <c r="AA149" i="16"/>
  <c r="F150" i="16"/>
  <c r="G150" i="16"/>
  <c r="H150" i="16"/>
  <c r="I150" i="16"/>
  <c r="J150" i="16"/>
  <c r="K150" i="16"/>
  <c r="L150" i="16"/>
  <c r="M150" i="16"/>
  <c r="N150" i="16"/>
  <c r="O150" i="16"/>
  <c r="P150" i="16"/>
  <c r="Q150" i="16"/>
  <c r="R150" i="16"/>
  <c r="S150" i="16"/>
  <c r="T150" i="16"/>
  <c r="U150" i="16"/>
  <c r="V150" i="16"/>
  <c r="W150" i="16"/>
  <c r="X150" i="16"/>
  <c r="Y150" i="16"/>
  <c r="Z150" i="16"/>
  <c r="AA150" i="16"/>
  <c r="F151" i="16"/>
  <c r="G151" i="16"/>
  <c r="H151" i="16"/>
  <c r="I151" i="16"/>
  <c r="J151" i="16"/>
  <c r="K151" i="16"/>
  <c r="L151" i="16"/>
  <c r="M151" i="16"/>
  <c r="N151" i="16"/>
  <c r="O151" i="16"/>
  <c r="P151" i="16"/>
  <c r="Q151" i="16"/>
  <c r="R151" i="16"/>
  <c r="S151" i="16"/>
  <c r="T151" i="16"/>
  <c r="U151" i="16"/>
  <c r="V151" i="16"/>
  <c r="W151" i="16"/>
  <c r="X151" i="16"/>
  <c r="Y151" i="16"/>
  <c r="Z151" i="16"/>
  <c r="AA151" i="16"/>
  <c r="F152" i="16"/>
  <c r="G152" i="16"/>
  <c r="H152" i="16"/>
  <c r="I152" i="16"/>
  <c r="J152" i="16"/>
  <c r="K152" i="16"/>
  <c r="L152" i="16"/>
  <c r="M152" i="16"/>
  <c r="N152" i="16"/>
  <c r="O152" i="16"/>
  <c r="P152" i="16"/>
  <c r="Q152" i="16"/>
  <c r="R152" i="16"/>
  <c r="S152" i="16"/>
  <c r="T152" i="16"/>
  <c r="U152" i="16"/>
  <c r="V152" i="16"/>
  <c r="W152" i="16"/>
  <c r="X152" i="16"/>
  <c r="Y152" i="16"/>
  <c r="Z152" i="16"/>
  <c r="AA152" i="16"/>
  <c r="P146" i="16"/>
  <c r="Q146" i="16"/>
  <c r="P147" i="16"/>
  <c r="Q147" i="16"/>
  <c r="R146" i="16"/>
  <c r="S146" i="16"/>
  <c r="R147" i="16"/>
  <c r="S147" i="16"/>
  <c r="T146" i="16"/>
  <c r="U146" i="16"/>
  <c r="T147" i="16"/>
  <c r="U147" i="16"/>
  <c r="V146" i="16"/>
  <c r="W146" i="16"/>
  <c r="V147" i="16"/>
  <c r="W147" i="16"/>
  <c r="X146" i="16"/>
  <c r="Y146" i="16"/>
  <c r="X147" i="16"/>
  <c r="Y147" i="16"/>
  <c r="Z146" i="16"/>
  <c r="AA146" i="16"/>
  <c r="Z147" i="16"/>
  <c r="AA147" i="16"/>
  <c r="O146" i="16"/>
  <c r="N147" i="16"/>
  <c r="O147" i="16"/>
  <c r="L146" i="16"/>
  <c r="M146" i="16"/>
  <c r="L147" i="16"/>
  <c r="M147" i="16"/>
  <c r="I146" i="16" l="1"/>
  <c r="F146" i="16"/>
  <c r="I147" i="16"/>
  <c r="N146" i="16"/>
  <c r="F147" i="16"/>
  <c r="C14" i="16" l="1"/>
  <c r="G6" i="16" l="1"/>
  <c r="H6" i="16"/>
  <c r="I6" i="16"/>
  <c r="J6" i="16"/>
  <c r="G7" i="16"/>
  <c r="H7" i="16"/>
  <c r="I7" i="16"/>
  <c r="J7" i="16"/>
  <c r="G8" i="16"/>
  <c r="H8" i="16"/>
  <c r="I8" i="16"/>
  <c r="J8" i="16"/>
  <c r="G9" i="16"/>
  <c r="H9" i="16"/>
  <c r="I9" i="16"/>
  <c r="J9" i="16"/>
  <c r="G10" i="16"/>
  <c r="H10" i="16"/>
  <c r="I10" i="16"/>
  <c r="J10" i="16"/>
  <c r="G11" i="16"/>
  <c r="H11" i="16"/>
  <c r="I11" i="16"/>
  <c r="J11" i="16"/>
  <c r="G12" i="16"/>
  <c r="H12" i="16"/>
  <c r="I12" i="16"/>
  <c r="J12" i="16"/>
  <c r="G13" i="16"/>
  <c r="H13" i="16"/>
  <c r="I13" i="16"/>
  <c r="J13" i="16"/>
  <c r="G14" i="16"/>
  <c r="H14" i="16"/>
  <c r="I14" i="16"/>
  <c r="J14" i="16"/>
  <c r="G15" i="16"/>
  <c r="H15" i="16"/>
  <c r="I15" i="16"/>
  <c r="J15" i="16"/>
  <c r="G16" i="16"/>
  <c r="H16" i="16"/>
  <c r="I16" i="16"/>
  <c r="J16" i="16"/>
  <c r="G17" i="16"/>
  <c r="H17" i="16"/>
  <c r="I17" i="16"/>
  <c r="J17" i="16"/>
  <c r="G18" i="16"/>
  <c r="H18" i="16"/>
  <c r="I18" i="16"/>
  <c r="J18" i="16"/>
  <c r="G19" i="16"/>
  <c r="H19" i="16"/>
  <c r="I19" i="16"/>
  <c r="J19" i="16"/>
  <c r="G20" i="16"/>
  <c r="H20" i="16"/>
  <c r="I20" i="16"/>
  <c r="J20" i="16"/>
  <c r="G21" i="16"/>
  <c r="H21" i="16"/>
  <c r="I21" i="16"/>
  <c r="J21" i="16"/>
  <c r="G22" i="16"/>
  <c r="H22" i="16"/>
  <c r="I22" i="16"/>
  <c r="J22" i="16"/>
  <c r="G23" i="16"/>
  <c r="H23" i="16"/>
  <c r="I23" i="16"/>
  <c r="J23" i="16"/>
  <c r="G24" i="16"/>
  <c r="H24" i="16"/>
  <c r="I24" i="16"/>
  <c r="J24" i="16"/>
  <c r="G25" i="16"/>
  <c r="H25" i="16"/>
  <c r="I25" i="16"/>
  <c r="J25" i="16"/>
  <c r="G26" i="16"/>
  <c r="H26" i="16"/>
  <c r="I26" i="16"/>
  <c r="J26" i="16"/>
  <c r="G27" i="16"/>
  <c r="H27" i="16"/>
  <c r="I27" i="16"/>
  <c r="J27" i="16"/>
  <c r="G28" i="16"/>
  <c r="H28" i="16"/>
  <c r="I28" i="16"/>
  <c r="J28" i="16"/>
  <c r="G29" i="16"/>
  <c r="H29" i="16"/>
  <c r="I29" i="16"/>
  <c r="J29" i="16"/>
  <c r="G30" i="16"/>
  <c r="H30" i="16"/>
  <c r="I30" i="16"/>
  <c r="J30" i="16"/>
  <c r="G31" i="16"/>
  <c r="H31" i="16"/>
  <c r="I31" i="16"/>
  <c r="J31" i="16"/>
  <c r="G32" i="16"/>
  <c r="H32" i="16"/>
  <c r="I32" i="16"/>
  <c r="J32" i="16"/>
  <c r="G33" i="16"/>
  <c r="H33" i="16"/>
  <c r="I33" i="16"/>
  <c r="J33" i="16"/>
  <c r="G34" i="16"/>
  <c r="H34" i="16"/>
  <c r="I34" i="16"/>
  <c r="J34" i="16"/>
  <c r="G35" i="16"/>
  <c r="H35" i="16"/>
  <c r="I35" i="16"/>
  <c r="J35" i="16"/>
  <c r="G36" i="16"/>
  <c r="H36" i="16"/>
  <c r="I36" i="16"/>
  <c r="J36" i="16"/>
  <c r="G37" i="16"/>
  <c r="H37" i="16"/>
  <c r="I37" i="16"/>
  <c r="J37" i="16"/>
  <c r="G38" i="16"/>
  <c r="H38" i="16"/>
  <c r="I38" i="16"/>
  <c r="J38" i="16"/>
  <c r="G39" i="16"/>
  <c r="H39" i="16"/>
  <c r="I39" i="16"/>
  <c r="J39" i="16"/>
  <c r="G40" i="16"/>
  <c r="H40" i="16"/>
  <c r="I40" i="16"/>
  <c r="J40" i="16"/>
  <c r="G41" i="16"/>
  <c r="H41" i="16"/>
  <c r="I41" i="16"/>
  <c r="J41" i="16"/>
  <c r="G42" i="16"/>
  <c r="H42" i="16"/>
  <c r="I42" i="16"/>
  <c r="J42" i="16"/>
  <c r="G43" i="16"/>
  <c r="H43" i="16"/>
  <c r="I43" i="16"/>
  <c r="J43" i="16"/>
  <c r="G44" i="16"/>
  <c r="H44" i="16"/>
  <c r="I44" i="16"/>
  <c r="J44" i="16"/>
  <c r="G45" i="16"/>
  <c r="H45" i="16"/>
  <c r="I45" i="16"/>
  <c r="J45" i="16"/>
  <c r="G46" i="16"/>
  <c r="H46" i="16"/>
  <c r="I46" i="16"/>
  <c r="J46" i="16"/>
  <c r="G47" i="16"/>
  <c r="H47" i="16"/>
  <c r="I47" i="16"/>
  <c r="J47" i="16"/>
  <c r="G48" i="16"/>
  <c r="H48" i="16"/>
  <c r="I48" i="16"/>
  <c r="J48" i="16"/>
  <c r="G49" i="16"/>
  <c r="H49" i="16"/>
  <c r="I49" i="16"/>
  <c r="J49" i="16"/>
  <c r="G50" i="16"/>
  <c r="H50" i="16"/>
  <c r="I50" i="16"/>
  <c r="J50" i="16"/>
  <c r="G51" i="16"/>
  <c r="H51" i="16"/>
  <c r="I51" i="16"/>
  <c r="J51" i="16"/>
  <c r="G52" i="16"/>
  <c r="H52" i="16"/>
  <c r="I52" i="16"/>
  <c r="J52" i="16"/>
  <c r="G53" i="16"/>
  <c r="H53" i="16"/>
  <c r="I53" i="16"/>
  <c r="J53" i="16"/>
  <c r="G54" i="16"/>
  <c r="H54" i="16"/>
  <c r="I54" i="16"/>
  <c r="J54" i="16"/>
  <c r="G55" i="16"/>
  <c r="H55" i="16"/>
  <c r="I55" i="16"/>
  <c r="J55" i="16"/>
  <c r="G56" i="16"/>
  <c r="H56" i="16"/>
  <c r="I56" i="16"/>
  <c r="J56" i="16"/>
  <c r="G57" i="16"/>
  <c r="H57" i="16"/>
  <c r="I57" i="16"/>
  <c r="J57" i="16"/>
  <c r="G58" i="16"/>
  <c r="H58" i="16"/>
  <c r="I58" i="16"/>
  <c r="J58" i="16"/>
  <c r="G59" i="16"/>
  <c r="H59" i="16"/>
  <c r="I59" i="16"/>
  <c r="J59" i="16"/>
  <c r="G60" i="16"/>
  <c r="H60" i="16"/>
  <c r="I60" i="16"/>
  <c r="J60" i="16"/>
  <c r="G61" i="16"/>
  <c r="H61" i="16"/>
  <c r="I61" i="16"/>
  <c r="J61" i="16"/>
  <c r="G62" i="16"/>
  <c r="H62" i="16"/>
  <c r="I62" i="16"/>
  <c r="J62" i="16"/>
  <c r="G63" i="16"/>
  <c r="H63" i="16"/>
  <c r="I63" i="16"/>
  <c r="J63" i="16"/>
  <c r="G64" i="16"/>
  <c r="H64" i="16"/>
  <c r="I64" i="16"/>
  <c r="J64" i="16"/>
  <c r="G65" i="16"/>
  <c r="H65" i="16"/>
  <c r="I65" i="16"/>
  <c r="J65" i="16"/>
  <c r="G66" i="16"/>
  <c r="H66" i="16"/>
  <c r="I66" i="16"/>
  <c r="J66" i="16"/>
  <c r="G67" i="16"/>
  <c r="H67" i="16"/>
  <c r="I67" i="16"/>
  <c r="J67" i="16"/>
  <c r="G68" i="16"/>
  <c r="H68" i="16"/>
  <c r="I68" i="16"/>
  <c r="J68" i="16"/>
  <c r="G69" i="16"/>
  <c r="H69" i="16"/>
  <c r="I69" i="16"/>
  <c r="J69" i="16"/>
  <c r="G70" i="16"/>
  <c r="H70" i="16"/>
  <c r="I70" i="16"/>
  <c r="J70" i="16"/>
  <c r="G71" i="16"/>
  <c r="H71" i="16"/>
  <c r="I71" i="16"/>
  <c r="J71" i="16"/>
  <c r="G72" i="16"/>
  <c r="H72" i="16"/>
  <c r="I72" i="16"/>
  <c r="J72" i="16"/>
  <c r="G73" i="16"/>
  <c r="H73" i="16"/>
  <c r="I73" i="16"/>
  <c r="J73" i="16"/>
  <c r="G74" i="16"/>
  <c r="H74" i="16"/>
  <c r="I74" i="16"/>
  <c r="J74" i="16"/>
  <c r="G75" i="16"/>
  <c r="H75" i="16"/>
  <c r="I75" i="16"/>
  <c r="J75" i="16"/>
  <c r="G76" i="16"/>
  <c r="H76" i="16"/>
  <c r="I76" i="16"/>
  <c r="J76" i="16"/>
  <c r="G77" i="16"/>
  <c r="H77" i="16"/>
  <c r="I77" i="16"/>
  <c r="J77" i="16"/>
  <c r="G78" i="16"/>
  <c r="H78" i="16"/>
  <c r="I78" i="16"/>
  <c r="J78" i="16"/>
  <c r="G79" i="16"/>
  <c r="H79" i="16"/>
  <c r="I79" i="16"/>
  <c r="J79" i="16"/>
  <c r="G80" i="16"/>
  <c r="H80" i="16"/>
  <c r="I80" i="16"/>
  <c r="J80" i="16"/>
  <c r="G81" i="16"/>
  <c r="H81" i="16"/>
  <c r="I81" i="16"/>
  <c r="J81" i="16"/>
  <c r="G82" i="16"/>
  <c r="H82" i="16"/>
  <c r="I82" i="16"/>
  <c r="J82" i="16"/>
  <c r="G83" i="16"/>
  <c r="H83" i="16"/>
  <c r="I83" i="16"/>
  <c r="J83" i="16"/>
  <c r="G84" i="16"/>
  <c r="H84" i="16"/>
  <c r="I84" i="16"/>
  <c r="J84" i="16"/>
  <c r="G85" i="16"/>
  <c r="H85" i="16"/>
  <c r="I85" i="16"/>
  <c r="J85" i="16"/>
  <c r="G86" i="16"/>
  <c r="H86" i="16"/>
  <c r="I86" i="16"/>
  <c r="J86" i="16"/>
  <c r="G87" i="16"/>
  <c r="H87" i="16"/>
  <c r="I87" i="16"/>
  <c r="J87" i="16"/>
  <c r="G88" i="16"/>
  <c r="H88" i="16"/>
  <c r="I88" i="16"/>
  <c r="J88" i="16"/>
  <c r="G89" i="16"/>
  <c r="H89" i="16"/>
  <c r="I89" i="16"/>
  <c r="J89" i="16"/>
  <c r="G90" i="16"/>
  <c r="H90" i="16"/>
  <c r="I90" i="16"/>
  <c r="J90" i="16"/>
  <c r="G91" i="16"/>
  <c r="H91" i="16"/>
  <c r="I91" i="16"/>
  <c r="J91" i="16"/>
  <c r="G92" i="16"/>
  <c r="H92" i="16"/>
  <c r="I92" i="16"/>
  <c r="J92" i="16"/>
  <c r="G93" i="16"/>
  <c r="H93" i="16"/>
  <c r="I93" i="16"/>
  <c r="J93" i="16"/>
  <c r="G94" i="16"/>
  <c r="H94" i="16"/>
  <c r="I94" i="16"/>
  <c r="J94" i="16"/>
  <c r="G95" i="16"/>
  <c r="H95" i="16"/>
  <c r="I95" i="16"/>
  <c r="J95" i="16"/>
  <c r="G96" i="16"/>
  <c r="H96" i="16"/>
  <c r="I96" i="16"/>
  <c r="J96" i="16"/>
  <c r="G97" i="16"/>
  <c r="H97" i="16"/>
  <c r="I97" i="16"/>
  <c r="J97" i="16"/>
  <c r="G98" i="16"/>
  <c r="H98" i="16"/>
  <c r="I98" i="16"/>
  <c r="J98" i="16"/>
  <c r="G99" i="16"/>
  <c r="H99" i="16"/>
  <c r="I99" i="16"/>
  <c r="J99" i="16"/>
  <c r="G100" i="16"/>
  <c r="H100" i="16"/>
  <c r="I100" i="16"/>
  <c r="J100" i="16"/>
  <c r="G101" i="16"/>
  <c r="H101" i="16"/>
  <c r="I101" i="16"/>
  <c r="J101" i="16"/>
  <c r="G102" i="16"/>
  <c r="H102" i="16"/>
  <c r="I102" i="16"/>
  <c r="J102" i="16"/>
  <c r="G103" i="16"/>
  <c r="H103" i="16"/>
  <c r="I103" i="16"/>
  <c r="J103" i="16"/>
  <c r="G104" i="16"/>
  <c r="H104" i="16"/>
  <c r="I104" i="16"/>
  <c r="J104" i="16"/>
  <c r="G105" i="16"/>
  <c r="H105" i="16"/>
  <c r="I105" i="16"/>
  <c r="J105" i="16"/>
  <c r="G106" i="16"/>
  <c r="H106" i="16"/>
  <c r="I106" i="16"/>
  <c r="J106" i="16"/>
  <c r="G107" i="16"/>
  <c r="H107" i="16"/>
  <c r="I107" i="16"/>
  <c r="J107" i="16"/>
  <c r="G108" i="16"/>
  <c r="H108" i="16"/>
  <c r="I108" i="16"/>
  <c r="J108" i="16"/>
  <c r="G109" i="16"/>
  <c r="H109" i="16"/>
  <c r="I109" i="16"/>
  <c r="J109" i="16"/>
  <c r="G110" i="16"/>
  <c r="H110" i="16"/>
  <c r="I110" i="16"/>
  <c r="J110" i="16"/>
  <c r="G111" i="16"/>
  <c r="H111" i="16"/>
  <c r="I111" i="16"/>
  <c r="J111" i="16"/>
  <c r="G112" i="16"/>
  <c r="H112" i="16"/>
  <c r="I112" i="16"/>
  <c r="J112" i="16"/>
  <c r="G113" i="16"/>
  <c r="H113" i="16"/>
  <c r="I113" i="16"/>
  <c r="J113" i="16"/>
  <c r="G114" i="16"/>
  <c r="H114" i="16"/>
  <c r="I114" i="16"/>
  <c r="J114" i="16"/>
  <c r="G115" i="16"/>
  <c r="H115" i="16"/>
  <c r="I115" i="16"/>
  <c r="J115" i="16"/>
  <c r="G116" i="16"/>
  <c r="H116" i="16"/>
  <c r="I116" i="16"/>
  <c r="J116" i="16"/>
  <c r="G117" i="16"/>
  <c r="H117" i="16"/>
  <c r="I117" i="16"/>
  <c r="J117" i="16"/>
  <c r="G118" i="16"/>
  <c r="H118" i="16"/>
  <c r="I118" i="16"/>
  <c r="J118" i="16"/>
  <c r="G119" i="16"/>
  <c r="H119" i="16"/>
  <c r="I119" i="16"/>
  <c r="J119" i="16"/>
  <c r="G120" i="16"/>
  <c r="H120" i="16"/>
  <c r="I120" i="16"/>
  <c r="J120" i="16"/>
  <c r="G121" i="16"/>
  <c r="H121" i="16"/>
  <c r="I121" i="16"/>
  <c r="J121" i="16"/>
  <c r="G122" i="16"/>
  <c r="H122" i="16"/>
  <c r="I122" i="16"/>
  <c r="J122" i="16"/>
  <c r="G123" i="16"/>
  <c r="H123" i="16"/>
  <c r="I123" i="16"/>
  <c r="J123" i="16"/>
  <c r="G124" i="16"/>
  <c r="H124" i="16"/>
  <c r="I124" i="16"/>
  <c r="J124" i="16"/>
  <c r="G125" i="16"/>
  <c r="H125" i="16"/>
  <c r="I125" i="16"/>
  <c r="J125" i="16"/>
  <c r="G126" i="16"/>
  <c r="H126" i="16"/>
  <c r="I126" i="16"/>
  <c r="J126" i="16"/>
  <c r="G127" i="16"/>
  <c r="H127" i="16"/>
  <c r="I127" i="16"/>
  <c r="J127" i="16"/>
  <c r="G128" i="16"/>
  <c r="H128" i="16"/>
  <c r="I128" i="16"/>
  <c r="J128" i="16"/>
  <c r="G129" i="16"/>
  <c r="H129" i="16"/>
  <c r="I129" i="16"/>
  <c r="J129" i="16"/>
  <c r="G130" i="16"/>
  <c r="H130" i="16"/>
  <c r="I130" i="16"/>
  <c r="J130" i="16"/>
  <c r="G131" i="16"/>
  <c r="H131" i="16"/>
  <c r="I131" i="16"/>
  <c r="J131" i="16"/>
  <c r="G132" i="16"/>
  <c r="H132" i="16"/>
  <c r="I132" i="16"/>
  <c r="J132" i="16"/>
  <c r="G133" i="16"/>
  <c r="H133" i="16"/>
  <c r="I133" i="16"/>
  <c r="J133" i="16"/>
  <c r="G134" i="16"/>
  <c r="H134" i="16"/>
  <c r="I134" i="16"/>
  <c r="J134" i="16"/>
  <c r="G135" i="16"/>
  <c r="H135" i="16"/>
  <c r="I135" i="16"/>
  <c r="J135" i="16"/>
  <c r="G136" i="16"/>
  <c r="H136" i="16"/>
  <c r="I136" i="16"/>
  <c r="J136" i="16"/>
  <c r="G137" i="16"/>
  <c r="H137" i="16"/>
  <c r="I137" i="16"/>
  <c r="J137" i="16"/>
  <c r="G138" i="16"/>
  <c r="H138" i="16"/>
  <c r="I138" i="16"/>
  <c r="J138" i="16"/>
  <c r="G139" i="16"/>
  <c r="H139" i="16"/>
  <c r="I139" i="16"/>
  <c r="J139" i="16"/>
  <c r="G140" i="16"/>
  <c r="H140" i="16"/>
  <c r="I140" i="16"/>
  <c r="J140" i="16"/>
  <c r="G141" i="16"/>
  <c r="H141" i="16"/>
  <c r="I141" i="16"/>
  <c r="J141" i="16"/>
  <c r="G142" i="16"/>
  <c r="H142" i="16"/>
  <c r="I142" i="16"/>
  <c r="J142" i="16"/>
  <c r="G143" i="16"/>
  <c r="H143" i="16"/>
  <c r="I143" i="16"/>
  <c r="J143" i="16"/>
  <c r="G144" i="16"/>
  <c r="H144" i="16"/>
  <c r="I144" i="16"/>
  <c r="J144" i="16"/>
  <c r="G145" i="16"/>
  <c r="H145" i="16"/>
  <c r="I145" i="16"/>
  <c r="J14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5" i="16"/>
  <c r="C13" i="16"/>
  <c r="L112" i="16" l="1"/>
  <c r="L113" i="16"/>
  <c r="L114" i="16"/>
  <c r="L115" i="16"/>
  <c r="L116" i="16"/>
  <c r="L117" i="16"/>
  <c r="L118" i="16"/>
  <c r="L119" i="16"/>
  <c r="L120" i="16"/>
  <c r="L121" i="16"/>
  <c r="L122" i="16"/>
  <c r="L123" i="16"/>
  <c r="L124" i="16"/>
  <c r="L125" i="16"/>
  <c r="L126" i="16"/>
  <c r="L127" i="16"/>
  <c r="L128" i="16"/>
  <c r="L129" i="16"/>
  <c r="L130" i="16"/>
  <c r="L131" i="16"/>
  <c r="L132" i="16"/>
  <c r="L133" i="16"/>
  <c r="L134" i="16"/>
  <c r="L135" i="16"/>
  <c r="L136" i="16"/>
  <c r="L137" i="16"/>
  <c r="L138" i="16"/>
  <c r="L139" i="16"/>
  <c r="L140" i="16"/>
  <c r="L141" i="16"/>
  <c r="L142" i="16"/>
  <c r="L143" i="16"/>
  <c r="L144" i="16"/>
  <c r="L145" i="16"/>
  <c r="N110" i="16"/>
  <c r="N111" i="16"/>
  <c r="N112" i="16"/>
  <c r="N113" i="16"/>
  <c r="N114" i="16"/>
  <c r="N115" i="16"/>
  <c r="N116" i="16"/>
  <c r="N117" i="16"/>
  <c r="N118" i="16"/>
  <c r="N119" i="16"/>
  <c r="N120" i="16"/>
  <c r="N121" i="16"/>
  <c r="N122" i="16"/>
  <c r="N123" i="16"/>
  <c r="N124" i="16"/>
  <c r="N125" i="16"/>
  <c r="N126" i="16"/>
  <c r="N127" i="16"/>
  <c r="N128" i="16"/>
  <c r="N129" i="16"/>
  <c r="N130" i="16"/>
  <c r="N131" i="16"/>
  <c r="N132" i="16"/>
  <c r="N133" i="16"/>
  <c r="N134" i="16"/>
  <c r="N135" i="16"/>
  <c r="N136" i="16"/>
  <c r="N137" i="16"/>
  <c r="N138" i="16"/>
  <c r="N139" i="16"/>
  <c r="N140" i="16"/>
  <c r="N141" i="16"/>
  <c r="N142" i="16"/>
  <c r="N143" i="16"/>
  <c r="N144" i="16"/>
  <c r="N145" i="16"/>
  <c r="O113" i="16"/>
  <c r="O114" i="16"/>
  <c r="O115" i="16"/>
  <c r="O116" i="16"/>
  <c r="O117" i="16"/>
  <c r="O118" i="16"/>
  <c r="O119" i="16"/>
  <c r="O120" i="16"/>
  <c r="O121" i="16"/>
  <c r="O122" i="16"/>
  <c r="O123" i="16"/>
  <c r="O124" i="16"/>
  <c r="O125" i="16"/>
  <c r="O126" i="16"/>
  <c r="O127" i="16"/>
  <c r="O128" i="16"/>
  <c r="O129" i="16"/>
  <c r="O130" i="16"/>
  <c r="O131" i="16"/>
  <c r="O132" i="16"/>
  <c r="O133" i="16"/>
  <c r="O134" i="16"/>
  <c r="O135" i="16"/>
  <c r="O136" i="16"/>
  <c r="O137" i="16"/>
  <c r="O138" i="16"/>
  <c r="O139" i="16"/>
  <c r="O140" i="16"/>
  <c r="O141" i="16"/>
  <c r="O142" i="16"/>
  <c r="O143" i="16"/>
  <c r="O144" i="16"/>
  <c r="O145" i="16"/>
  <c r="O112" i="16"/>
  <c r="M113" i="16"/>
  <c r="M115" i="16"/>
  <c r="M117" i="16"/>
  <c r="M119" i="16"/>
  <c r="M122" i="16"/>
  <c r="M123" i="16"/>
  <c r="M124" i="16"/>
  <c r="M125" i="16"/>
  <c r="M126" i="16"/>
  <c r="M127" i="16"/>
  <c r="M128" i="16"/>
  <c r="M129" i="16"/>
  <c r="M130" i="16"/>
  <c r="M131" i="16"/>
  <c r="M132" i="16"/>
  <c r="M133" i="16"/>
  <c r="M134" i="16"/>
  <c r="M135" i="16"/>
  <c r="M136" i="16"/>
  <c r="M137" i="16"/>
  <c r="M138" i="16"/>
  <c r="M139" i="16"/>
  <c r="M140" i="16"/>
  <c r="M141" i="16"/>
  <c r="M142" i="16"/>
  <c r="M143" i="16"/>
  <c r="M144" i="16"/>
  <c r="M145" i="16"/>
  <c r="M114" i="16"/>
  <c r="M116" i="16"/>
  <c r="M118" i="16"/>
  <c r="M120" i="16"/>
  <c r="M121" i="16"/>
  <c r="M112" i="16"/>
  <c r="X120" i="16" l="1"/>
  <c r="X121" i="16"/>
  <c r="X122" i="16"/>
  <c r="X123" i="16"/>
  <c r="X124" i="16"/>
  <c r="X125" i="16"/>
  <c r="X126" i="16"/>
  <c r="X127" i="16"/>
  <c r="X128" i="16"/>
  <c r="X129" i="16"/>
  <c r="X130" i="16"/>
  <c r="X131" i="16"/>
  <c r="X132" i="16"/>
  <c r="X133" i="16"/>
  <c r="X134" i="16"/>
  <c r="X135" i="16"/>
  <c r="X136" i="16"/>
  <c r="X137" i="16"/>
  <c r="X138" i="16"/>
  <c r="X139" i="16"/>
  <c r="X140" i="16"/>
  <c r="X141" i="16"/>
  <c r="X142" i="16"/>
  <c r="X143" i="16"/>
  <c r="X144" i="16"/>
  <c r="X145" i="16"/>
  <c r="X118" i="16" l="1"/>
  <c r="X119" i="16"/>
  <c r="X117" i="16"/>
  <c r="C5" i="16" l="1"/>
  <c r="C6" i="16"/>
  <c r="C7" i="16"/>
  <c r="C8" i="16"/>
  <c r="C9" i="16"/>
  <c r="C10" i="16"/>
  <c r="C11" i="16"/>
  <c r="C12" i="16"/>
  <c r="C4" i="16"/>
  <c r="C3" i="16"/>
  <c r="AA145" i="16"/>
  <c r="Z145" i="16"/>
  <c r="Y145" i="16"/>
  <c r="W145" i="16"/>
  <c r="V145" i="16"/>
  <c r="U145" i="16"/>
  <c r="T145" i="16"/>
  <c r="S145" i="16"/>
  <c r="R145" i="16"/>
  <c r="Q145" i="16"/>
  <c r="P145" i="16"/>
  <c r="AA144" i="16"/>
  <c r="Z144" i="16"/>
  <c r="Y144" i="16"/>
  <c r="W144" i="16"/>
  <c r="V144" i="16"/>
  <c r="U144" i="16"/>
  <c r="T144" i="16"/>
  <c r="S144" i="16"/>
  <c r="R144" i="16"/>
  <c r="Q144" i="16"/>
  <c r="P144" i="16"/>
  <c r="AA143" i="16"/>
  <c r="Z143" i="16"/>
  <c r="Y143" i="16"/>
  <c r="W143" i="16"/>
  <c r="V143" i="16"/>
  <c r="U143" i="16"/>
  <c r="T143" i="16"/>
  <c r="S143" i="16"/>
  <c r="R143" i="16"/>
  <c r="Q143" i="16"/>
  <c r="P143" i="16"/>
  <c r="AA142" i="16"/>
  <c r="Z142" i="16"/>
  <c r="Y142" i="16"/>
  <c r="W142" i="16"/>
  <c r="V142" i="16"/>
  <c r="U142" i="16"/>
  <c r="T142" i="16"/>
  <c r="S142" i="16"/>
  <c r="R142" i="16"/>
  <c r="Q142" i="16"/>
  <c r="P142" i="16"/>
  <c r="AA141" i="16"/>
  <c r="Z141" i="16"/>
  <c r="Y141" i="16"/>
  <c r="W141" i="16"/>
  <c r="V141" i="16"/>
  <c r="U141" i="16"/>
  <c r="T141" i="16"/>
  <c r="S141" i="16"/>
  <c r="R141" i="16"/>
  <c r="Q141" i="16"/>
  <c r="P141" i="16"/>
  <c r="AA140" i="16"/>
  <c r="Z140" i="16"/>
  <c r="Y140" i="16"/>
  <c r="W140" i="16"/>
  <c r="V140" i="16"/>
  <c r="U140" i="16"/>
  <c r="T140" i="16"/>
  <c r="S140" i="16"/>
  <c r="R140" i="16"/>
  <c r="Q140" i="16"/>
  <c r="P140" i="16"/>
  <c r="AA139" i="16"/>
  <c r="Z139" i="16"/>
  <c r="Y139" i="16"/>
  <c r="W139" i="16"/>
  <c r="V139" i="16"/>
  <c r="U139" i="16"/>
  <c r="T139" i="16"/>
  <c r="S139" i="16"/>
  <c r="R139" i="16"/>
  <c r="Q139" i="16"/>
  <c r="P139" i="16"/>
  <c r="AA138" i="16"/>
  <c r="Z138" i="16"/>
  <c r="Y138" i="16"/>
  <c r="W138" i="16"/>
  <c r="V138" i="16"/>
  <c r="U138" i="16"/>
  <c r="T138" i="16"/>
  <c r="S138" i="16"/>
  <c r="R138" i="16"/>
  <c r="Q138" i="16"/>
  <c r="P138" i="16"/>
  <c r="AA137" i="16"/>
  <c r="Z137" i="16"/>
  <c r="Y137" i="16"/>
  <c r="W137" i="16"/>
  <c r="V137" i="16"/>
  <c r="U137" i="16"/>
  <c r="T137" i="16"/>
  <c r="S137" i="16"/>
  <c r="R137" i="16"/>
  <c r="Q137" i="16"/>
  <c r="P137" i="16"/>
  <c r="AA136" i="16"/>
  <c r="Z136" i="16"/>
  <c r="Y136" i="16"/>
  <c r="W136" i="16"/>
  <c r="V136" i="16"/>
  <c r="U136" i="16"/>
  <c r="T136" i="16"/>
  <c r="S136" i="16"/>
  <c r="R136" i="16"/>
  <c r="Q136" i="16"/>
  <c r="P136" i="16"/>
  <c r="AA135" i="16"/>
  <c r="Z135" i="16"/>
  <c r="Y135" i="16"/>
  <c r="W135" i="16"/>
  <c r="V135" i="16"/>
  <c r="U135" i="16"/>
  <c r="T135" i="16"/>
  <c r="S135" i="16"/>
  <c r="R135" i="16"/>
  <c r="Q135" i="16"/>
  <c r="P135" i="16"/>
  <c r="AA134" i="16"/>
  <c r="Z134" i="16"/>
  <c r="Y134" i="16"/>
  <c r="W134" i="16"/>
  <c r="V134" i="16"/>
  <c r="U134" i="16"/>
  <c r="T134" i="16"/>
  <c r="S134" i="16"/>
  <c r="R134" i="16"/>
  <c r="Q134" i="16"/>
  <c r="P134" i="16"/>
  <c r="AA133" i="16"/>
  <c r="Z133" i="16"/>
  <c r="Y133" i="16"/>
  <c r="W133" i="16"/>
  <c r="V133" i="16"/>
  <c r="U133" i="16"/>
  <c r="T133" i="16"/>
  <c r="S133" i="16"/>
  <c r="R133" i="16"/>
  <c r="Q133" i="16"/>
  <c r="P133" i="16"/>
  <c r="AA132" i="16"/>
  <c r="Z132" i="16"/>
  <c r="Y132" i="16"/>
  <c r="W132" i="16"/>
  <c r="V132" i="16"/>
  <c r="U132" i="16"/>
  <c r="T132" i="16"/>
  <c r="S132" i="16"/>
  <c r="R132" i="16"/>
  <c r="Q132" i="16"/>
  <c r="P132" i="16"/>
  <c r="AA131" i="16"/>
  <c r="Z131" i="16"/>
  <c r="Y131" i="16"/>
  <c r="W131" i="16"/>
  <c r="V131" i="16"/>
  <c r="U131" i="16"/>
  <c r="T131" i="16"/>
  <c r="S131" i="16"/>
  <c r="R131" i="16"/>
  <c r="Q131" i="16"/>
  <c r="P131" i="16"/>
  <c r="AA130" i="16"/>
  <c r="Z130" i="16"/>
  <c r="Y130" i="16"/>
  <c r="W130" i="16"/>
  <c r="V130" i="16"/>
  <c r="U130" i="16"/>
  <c r="T130" i="16"/>
  <c r="S130" i="16"/>
  <c r="R130" i="16"/>
  <c r="Q130" i="16"/>
  <c r="P130" i="16"/>
  <c r="AA129" i="16"/>
  <c r="Z129" i="16"/>
  <c r="Y129" i="16"/>
  <c r="W129" i="16"/>
  <c r="V129" i="16"/>
  <c r="U129" i="16"/>
  <c r="T129" i="16"/>
  <c r="S129" i="16"/>
  <c r="R129" i="16"/>
  <c r="Q129" i="16"/>
  <c r="P129" i="16"/>
  <c r="AA128" i="16"/>
  <c r="Z128" i="16"/>
  <c r="Y128" i="16"/>
  <c r="W128" i="16"/>
  <c r="V128" i="16"/>
  <c r="U128" i="16"/>
  <c r="T128" i="16"/>
  <c r="S128" i="16"/>
  <c r="R128" i="16"/>
  <c r="Q128" i="16"/>
  <c r="P128" i="16"/>
  <c r="AA127" i="16"/>
  <c r="Z127" i="16"/>
  <c r="Y127" i="16"/>
  <c r="W127" i="16"/>
  <c r="V127" i="16"/>
  <c r="U127" i="16"/>
  <c r="T127" i="16"/>
  <c r="S127" i="16"/>
  <c r="R127" i="16"/>
  <c r="Q127" i="16"/>
  <c r="P127" i="16"/>
  <c r="AA126" i="16"/>
  <c r="Z126" i="16"/>
  <c r="Y126" i="16"/>
  <c r="W126" i="16"/>
  <c r="V126" i="16"/>
  <c r="U126" i="16"/>
  <c r="T126" i="16"/>
  <c r="S126" i="16"/>
  <c r="R126" i="16"/>
  <c r="Q126" i="16"/>
  <c r="P126" i="16"/>
  <c r="AA125" i="16"/>
  <c r="Z125" i="16"/>
  <c r="Y125" i="16"/>
  <c r="W125" i="16"/>
  <c r="V125" i="16"/>
  <c r="U125" i="16"/>
  <c r="T125" i="16"/>
  <c r="S125" i="16"/>
  <c r="R125" i="16"/>
  <c r="Q125" i="16"/>
  <c r="P125" i="16"/>
  <c r="AA124" i="16"/>
  <c r="Z124" i="16"/>
  <c r="Y124" i="16"/>
  <c r="W124" i="16"/>
  <c r="V124" i="16"/>
  <c r="U124" i="16"/>
  <c r="T124" i="16"/>
  <c r="S124" i="16"/>
  <c r="R124" i="16"/>
  <c r="Q124" i="16"/>
  <c r="P124" i="16"/>
  <c r="AA123" i="16"/>
  <c r="Z123" i="16"/>
  <c r="Y123" i="16"/>
  <c r="W123" i="16"/>
  <c r="V123" i="16"/>
  <c r="U123" i="16"/>
  <c r="T123" i="16"/>
  <c r="S123" i="16"/>
  <c r="R123" i="16"/>
  <c r="Q123" i="16"/>
  <c r="P123" i="16"/>
  <c r="AA122" i="16"/>
  <c r="Z122" i="16"/>
  <c r="Y122" i="16"/>
  <c r="W122" i="16"/>
  <c r="V122" i="16"/>
  <c r="U122" i="16"/>
  <c r="T122" i="16"/>
  <c r="S122" i="16"/>
  <c r="R122" i="16"/>
  <c r="Q122" i="16"/>
  <c r="P122" i="16"/>
  <c r="AA121" i="16"/>
  <c r="Z121" i="16"/>
  <c r="Y121" i="16"/>
  <c r="W121" i="16"/>
  <c r="V121" i="16"/>
  <c r="U121" i="16"/>
  <c r="T121" i="16"/>
  <c r="S121" i="16"/>
  <c r="R121" i="16"/>
  <c r="Q121" i="16"/>
  <c r="P121" i="16"/>
  <c r="AA120" i="16"/>
  <c r="Z120" i="16"/>
  <c r="Y120" i="16"/>
  <c r="W120" i="16"/>
  <c r="V120" i="16"/>
  <c r="U120" i="16"/>
  <c r="T120" i="16"/>
  <c r="S120" i="16"/>
  <c r="R120" i="16"/>
  <c r="Q120" i="16"/>
  <c r="P120" i="16"/>
  <c r="AA119" i="16"/>
  <c r="Z119" i="16"/>
  <c r="Y119" i="16"/>
  <c r="W119" i="16"/>
  <c r="V119" i="16"/>
  <c r="U119" i="16"/>
  <c r="T119" i="16"/>
  <c r="S119" i="16"/>
  <c r="R119" i="16"/>
  <c r="Q119" i="16"/>
  <c r="P119" i="16"/>
  <c r="AA118" i="16"/>
  <c r="Z118" i="16"/>
  <c r="Y118" i="16"/>
  <c r="W118" i="16"/>
  <c r="V118" i="16"/>
  <c r="U118" i="16"/>
  <c r="T118" i="16"/>
  <c r="S118" i="16"/>
  <c r="R118" i="16"/>
  <c r="Q118" i="16"/>
  <c r="P118" i="16"/>
  <c r="AA117" i="16"/>
  <c r="Z117" i="16"/>
  <c r="Y117" i="16"/>
  <c r="W117" i="16"/>
  <c r="V117" i="16"/>
  <c r="U117" i="16"/>
  <c r="T117" i="16"/>
  <c r="S117" i="16"/>
  <c r="R117" i="16"/>
  <c r="Q117" i="16"/>
  <c r="P117" i="16"/>
  <c r="AA116" i="16"/>
  <c r="Z116" i="16"/>
  <c r="Y116" i="16"/>
  <c r="X116" i="16"/>
  <c r="W116" i="16"/>
  <c r="V116" i="16"/>
  <c r="U116" i="16"/>
  <c r="T116" i="16"/>
  <c r="S116" i="16"/>
  <c r="R116" i="16"/>
  <c r="Q116" i="16"/>
  <c r="P116" i="16"/>
  <c r="AA115" i="16"/>
  <c r="Z115" i="16"/>
  <c r="Y115" i="16"/>
  <c r="X115" i="16"/>
  <c r="W115" i="16"/>
  <c r="V115" i="16"/>
  <c r="U115" i="16"/>
  <c r="T115" i="16"/>
  <c r="S115" i="16"/>
  <c r="R115" i="16"/>
  <c r="Q115" i="16"/>
  <c r="P115" i="16"/>
  <c r="AA114" i="16"/>
  <c r="Z114" i="16"/>
  <c r="Y114" i="16"/>
  <c r="X114" i="16"/>
  <c r="W114" i="16"/>
  <c r="V114" i="16"/>
  <c r="U114" i="16"/>
  <c r="T114" i="16"/>
  <c r="S114" i="16"/>
  <c r="R114" i="16"/>
  <c r="Q114" i="16"/>
  <c r="P114" i="16"/>
  <c r="AA113" i="16"/>
  <c r="Z113" i="16"/>
  <c r="Y113" i="16"/>
  <c r="X113" i="16"/>
  <c r="W113" i="16"/>
  <c r="V113" i="16"/>
  <c r="U113" i="16"/>
  <c r="T113" i="16"/>
  <c r="S113" i="16"/>
  <c r="R113" i="16"/>
  <c r="Q113" i="16"/>
  <c r="P113" i="16"/>
  <c r="AA112" i="16"/>
  <c r="Z112" i="16"/>
  <c r="Y112" i="16"/>
  <c r="X112" i="16"/>
  <c r="W112" i="16"/>
  <c r="V112" i="16"/>
  <c r="U112" i="16"/>
  <c r="T112" i="16"/>
  <c r="S112" i="16"/>
  <c r="R112" i="16"/>
  <c r="Q112" i="16"/>
  <c r="P112" i="16"/>
  <c r="AA111" i="16"/>
  <c r="Z111" i="16"/>
  <c r="Y111" i="16"/>
  <c r="X111" i="16"/>
  <c r="W111" i="16"/>
  <c r="V111" i="16"/>
  <c r="U111" i="16"/>
  <c r="T111" i="16"/>
  <c r="S111" i="16"/>
  <c r="R111" i="16"/>
  <c r="Q111" i="16"/>
  <c r="P111" i="16"/>
  <c r="O111" i="16"/>
  <c r="M111" i="16"/>
  <c r="L111" i="16"/>
  <c r="AA110" i="16"/>
  <c r="Z110" i="16"/>
  <c r="Y110" i="16"/>
  <c r="X110" i="16"/>
  <c r="W110" i="16"/>
  <c r="V110" i="16"/>
  <c r="U110" i="16"/>
  <c r="T110" i="16"/>
  <c r="S110" i="16"/>
  <c r="R110" i="16"/>
  <c r="Q110" i="16"/>
  <c r="P110" i="16"/>
  <c r="O110" i="16"/>
  <c r="M110" i="16"/>
  <c r="L110" i="16"/>
  <c r="AA109" i="16"/>
  <c r="Z109" i="16"/>
  <c r="Y109" i="16"/>
  <c r="X109" i="16"/>
  <c r="W109" i="16"/>
  <c r="V109" i="16"/>
  <c r="U109" i="16"/>
  <c r="T109" i="16"/>
  <c r="S109" i="16"/>
  <c r="R109" i="16"/>
  <c r="Q109" i="16"/>
  <c r="P109" i="16"/>
  <c r="O109" i="16"/>
  <c r="N109" i="16"/>
  <c r="M109" i="16"/>
  <c r="L109" i="16"/>
  <c r="AA108" i="16"/>
  <c r="Z108" i="16"/>
  <c r="Y108" i="16"/>
  <c r="X108" i="16"/>
  <c r="W108" i="16"/>
  <c r="V108" i="16"/>
  <c r="U108" i="16"/>
  <c r="T108" i="16"/>
  <c r="S108" i="16"/>
  <c r="R108" i="16"/>
  <c r="Q108" i="16"/>
  <c r="P108" i="16"/>
  <c r="O108" i="16"/>
  <c r="N108" i="16"/>
  <c r="M108" i="16"/>
  <c r="L108" i="16"/>
  <c r="AA107" i="16"/>
  <c r="Z107" i="16"/>
  <c r="Y107" i="16"/>
  <c r="X107" i="16"/>
  <c r="W107" i="16"/>
  <c r="V107" i="16"/>
  <c r="U107" i="16"/>
  <c r="T107" i="16"/>
  <c r="S107" i="16"/>
  <c r="R107" i="16"/>
  <c r="Q107" i="16"/>
  <c r="P107" i="16"/>
  <c r="O107" i="16"/>
  <c r="N107" i="16"/>
  <c r="M107" i="16"/>
  <c r="L107" i="16"/>
  <c r="AA106" i="16"/>
  <c r="Z106" i="16"/>
  <c r="Y106" i="16"/>
  <c r="X106" i="16"/>
  <c r="W106" i="16"/>
  <c r="V106" i="16"/>
  <c r="U106" i="16"/>
  <c r="T106" i="16"/>
  <c r="S106" i="16"/>
  <c r="R106" i="16"/>
  <c r="Q106" i="16"/>
  <c r="P106" i="16"/>
  <c r="O106" i="16"/>
  <c r="N106" i="16"/>
  <c r="M106" i="16"/>
  <c r="L106" i="16"/>
  <c r="AA105" i="16"/>
  <c r="Z105" i="16"/>
  <c r="Y105" i="16"/>
  <c r="X105" i="16"/>
  <c r="W105" i="16"/>
  <c r="V105" i="16"/>
  <c r="U105" i="16"/>
  <c r="T105" i="16"/>
  <c r="S105" i="16"/>
  <c r="R105" i="16"/>
  <c r="Q105" i="16"/>
  <c r="P105" i="16"/>
  <c r="O105" i="16"/>
  <c r="N105" i="16"/>
  <c r="M105" i="16"/>
  <c r="L105" i="16"/>
  <c r="AA104" i="16"/>
  <c r="Z104" i="16"/>
  <c r="Y104" i="16"/>
  <c r="X104" i="16"/>
  <c r="W104" i="16"/>
  <c r="V104" i="16"/>
  <c r="U104" i="16"/>
  <c r="T104" i="16"/>
  <c r="S104" i="16"/>
  <c r="R104" i="16"/>
  <c r="Q104" i="16"/>
  <c r="P104" i="16"/>
  <c r="O104" i="16"/>
  <c r="N104" i="16"/>
  <c r="M104" i="16"/>
  <c r="L104" i="16"/>
  <c r="AA103" i="16"/>
  <c r="Z103" i="16"/>
  <c r="Y103" i="16"/>
  <c r="X103" i="16"/>
  <c r="W103" i="16"/>
  <c r="V103" i="16"/>
  <c r="U103" i="16"/>
  <c r="T103" i="16"/>
  <c r="S103" i="16"/>
  <c r="R103" i="16"/>
  <c r="Q103" i="16"/>
  <c r="P103" i="16"/>
  <c r="O103" i="16"/>
  <c r="N103" i="16"/>
  <c r="M103" i="16"/>
  <c r="L103" i="16"/>
  <c r="AA102" i="16"/>
  <c r="Z102" i="16"/>
  <c r="Y102" i="16"/>
  <c r="X102" i="16"/>
  <c r="W102" i="16"/>
  <c r="V102" i="16"/>
  <c r="U102" i="16"/>
  <c r="T102" i="16"/>
  <c r="S102" i="16"/>
  <c r="R102" i="16"/>
  <c r="Q102" i="16"/>
  <c r="P102" i="16"/>
  <c r="O102" i="16"/>
  <c r="N102" i="16"/>
  <c r="M102" i="16"/>
  <c r="L102" i="16"/>
  <c r="AA101" i="16"/>
  <c r="Z101" i="16"/>
  <c r="Y101" i="16"/>
  <c r="X101" i="16"/>
  <c r="W101" i="16"/>
  <c r="V101" i="16"/>
  <c r="U101" i="16"/>
  <c r="T101" i="16"/>
  <c r="S101" i="16"/>
  <c r="R101" i="16"/>
  <c r="Q101" i="16"/>
  <c r="P101" i="16"/>
  <c r="O101" i="16"/>
  <c r="N101" i="16"/>
  <c r="M101" i="16"/>
  <c r="L101" i="16"/>
  <c r="AA100" i="16"/>
  <c r="Z100" i="16"/>
  <c r="Y100" i="16"/>
  <c r="X100" i="16"/>
  <c r="W100" i="16"/>
  <c r="V100" i="16"/>
  <c r="U100" i="16"/>
  <c r="T100" i="16"/>
  <c r="S100" i="16"/>
  <c r="R100" i="16"/>
  <c r="Q100" i="16"/>
  <c r="P100" i="16"/>
  <c r="O100" i="16"/>
  <c r="N100" i="16"/>
  <c r="M100" i="16"/>
  <c r="L100" i="16"/>
  <c r="AA99" i="16"/>
  <c r="Z99" i="16"/>
  <c r="Y99" i="16"/>
  <c r="X99" i="16"/>
  <c r="W99" i="16"/>
  <c r="V99" i="16"/>
  <c r="U99" i="16"/>
  <c r="T99" i="16"/>
  <c r="S99" i="16"/>
  <c r="R99" i="16"/>
  <c r="Q99" i="16"/>
  <c r="P99" i="16"/>
  <c r="O99" i="16"/>
  <c r="N99" i="16"/>
  <c r="M99" i="16"/>
  <c r="L99" i="16"/>
  <c r="AA98" i="16"/>
  <c r="Z98" i="16"/>
  <c r="Y98" i="16"/>
  <c r="X98" i="16"/>
  <c r="W98" i="16"/>
  <c r="V98" i="16"/>
  <c r="U98" i="16"/>
  <c r="T98" i="16"/>
  <c r="S98" i="16"/>
  <c r="R98" i="16"/>
  <c r="Q98" i="16"/>
  <c r="P98" i="16"/>
  <c r="O98" i="16"/>
  <c r="N98" i="16"/>
  <c r="M98" i="16"/>
  <c r="L98" i="16"/>
  <c r="AA97" i="16"/>
  <c r="Z97" i="16"/>
  <c r="Y97" i="16"/>
  <c r="X97" i="16"/>
  <c r="W97" i="16"/>
  <c r="V97" i="16"/>
  <c r="U97" i="16"/>
  <c r="T97" i="16"/>
  <c r="S97" i="16"/>
  <c r="R97" i="16"/>
  <c r="Q97" i="16"/>
  <c r="P97" i="16"/>
  <c r="O97" i="16"/>
  <c r="N97" i="16"/>
  <c r="M97" i="16"/>
  <c r="L97" i="16"/>
  <c r="AA96" i="16"/>
  <c r="Z96" i="16"/>
  <c r="Y96" i="16"/>
  <c r="X96" i="16"/>
  <c r="W96" i="16"/>
  <c r="V96" i="16"/>
  <c r="U96" i="16"/>
  <c r="T96" i="16"/>
  <c r="S96" i="16"/>
  <c r="R96" i="16"/>
  <c r="Q96" i="16"/>
  <c r="P96" i="16"/>
  <c r="O96" i="16"/>
  <c r="N96" i="16"/>
  <c r="M96" i="16"/>
  <c r="L96" i="16"/>
  <c r="AA95" i="16"/>
  <c r="Z95" i="16"/>
  <c r="Y95" i="16"/>
  <c r="X95" i="16"/>
  <c r="W95" i="16"/>
  <c r="V95" i="16"/>
  <c r="U95" i="16"/>
  <c r="T95" i="16"/>
  <c r="S95" i="16"/>
  <c r="R95" i="16"/>
  <c r="Q95" i="16"/>
  <c r="P95" i="16"/>
  <c r="O95" i="16"/>
  <c r="N95" i="16"/>
  <c r="M95" i="16"/>
  <c r="L95" i="16"/>
  <c r="AA94" i="16"/>
  <c r="Z94" i="16"/>
  <c r="Y94" i="16"/>
  <c r="X94" i="16"/>
  <c r="W94" i="16"/>
  <c r="V94" i="16"/>
  <c r="U94" i="16"/>
  <c r="T94" i="16"/>
  <c r="S94" i="16"/>
  <c r="R94" i="16"/>
  <c r="Q94" i="16"/>
  <c r="P94" i="16"/>
  <c r="O94" i="16"/>
  <c r="N94" i="16"/>
  <c r="M94" i="16"/>
  <c r="L94" i="16"/>
  <c r="AA93" i="16"/>
  <c r="Z93" i="16"/>
  <c r="Y93" i="16"/>
  <c r="X93" i="16"/>
  <c r="W93" i="16"/>
  <c r="V93" i="16"/>
  <c r="U93" i="16"/>
  <c r="T93" i="16"/>
  <c r="S93" i="16"/>
  <c r="R93" i="16"/>
  <c r="Q93" i="16"/>
  <c r="P93" i="16"/>
  <c r="O93" i="16"/>
  <c r="N93" i="16"/>
  <c r="M93" i="16"/>
  <c r="L93" i="16"/>
  <c r="AA92" i="16"/>
  <c r="Z92" i="16"/>
  <c r="Y92" i="16"/>
  <c r="X92" i="16"/>
  <c r="W92" i="16"/>
  <c r="V92" i="16"/>
  <c r="U92" i="16"/>
  <c r="T92" i="16"/>
  <c r="S92" i="16"/>
  <c r="R92" i="16"/>
  <c r="Q92" i="16"/>
  <c r="P92" i="16"/>
  <c r="O92" i="16"/>
  <c r="N92" i="16"/>
  <c r="M92" i="16"/>
  <c r="L92" i="16"/>
  <c r="AA91" i="16"/>
  <c r="Z91" i="16"/>
  <c r="Y91" i="16"/>
  <c r="X91" i="16"/>
  <c r="W91" i="16"/>
  <c r="V91" i="16"/>
  <c r="U91" i="16"/>
  <c r="T91" i="16"/>
  <c r="S91" i="16"/>
  <c r="R91" i="16"/>
  <c r="Q91" i="16"/>
  <c r="P91" i="16"/>
  <c r="O91" i="16"/>
  <c r="N91" i="16"/>
  <c r="M91" i="16"/>
  <c r="L91" i="16"/>
  <c r="AA90" i="16"/>
  <c r="Z90" i="16"/>
  <c r="Y90" i="16"/>
  <c r="X90" i="16"/>
  <c r="W90" i="16"/>
  <c r="V90" i="16"/>
  <c r="U90" i="16"/>
  <c r="T90" i="16"/>
  <c r="S90" i="16"/>
  <c r="R90" i="16"/>
  <c r="Q90" i="16"/>
  <c r="P90" i="16"/>
  <c r="O90" i="16"/>
  <c r="N90" i="16"/>
  <c r="M90" i="16"/>
  <c r="L90" i="16"/>
  <c r="AA89" i="16"/>
  <c r="Z89" i="16"/>
  <c r="Y89" i="16"/>
  <c r="X89" i="16"/>
  <c r="W89" i="16"/>
  <c r="V89" i="16"/>
  <c r="U89" i="16"/>
  <c r="T89" i="16"/>
  <c r="S89" i="16"/>
  <c r="R89" i="16"/>
  <c r="Q89" i="16"/>
  <c r="P89" i="16"/>
  <c r="O89" i="16"/>
  <c r="N89" i="16"/>
  <c r="M89" i="16"/>
  <c r="L89" i="16"/>
  <c r="AA88" i="16"/>
  <c r="Z88" i="16"/>
  <c r="Y88" i="16"/>
  <c r="X88" i="16"/>
  <c r="W88" i="16"/>
  <c r="V88" i="16"/>
  <c r="U88" i="16"/>
  <c r="T88" i="16"/>
  <c r="S88" i="16"/>
  <c r="R88" i="16"/>
  <c r="Q88" i="16"/>
  <c r="P88" i="16"/>
  <c r="O88" i="16"/>
  <c r="N88" i="16"/>
  <c r="M88" i="16"/>
  <c r="L88" i="16"/>
  <c r="AA87" i="16"/>
  <c r="Z87" i="16"/>
  <c r="Y87" i="16"/>
  <c r="X87" i="16"/>
  <c r="W87" i="16"/>
  <c r="V87" i="16"/>
  <c r="U87" i="16"/>
  <c r="T87" i="16"/>
  <c r="S87" i="16"/>
  <c r="R87" i="16"/>
  <c r="Q87" i="16"/>
  <c r="P87" i="16"/>
  <c r="O87" i="16"/>
  <c r="N87" i="16"/>
  <c r="M87" i="16"/>
  <c r="L87" i="16"/>
  <c r="AA86" i="16"/>
  <c r="Z86" i="16"/>
  <c r="Y86" i="16"/>
  <c r="X86" i="16"/>
  <c r="W86" i="16"/>
  <c r="V86" i="16"/>
  <c r="U86" i="16"/>
  <c r="T86" i="16"/>
  <c r="S86" i="16"/>
  <c r="R86" i="16"/>
  <c r="Q86" i="16"/>
  <c r="P86" i="16"/>
  <c r="O86" i="16"/>
  <c r="N86" i="16"/>
  <c r="M86" i="16"/>
  <c r="L86" i="16"/>
  <c r="AA85" i="16"/>
  <c r="Z85" i="16"/>
  <c r="Y85" i="16"/>
  <c r="X85" i="16"/>
  <c r="W85" i="16"/>
  <c r="V85" i="16"/>
  <c r="U85" i="16"/>
  <c r="T85" i="16"/>
  <c r="S85" i="16"/>
  <c r="R85" i="16"/>
  <c r="Q85" i="16"/>
  <c r="P85" i="16"/>
  <c r="O85" i="16"/>
  <c r="N85" i="16"/>
  <c r="M85" i="16"/>
  <c r="L85" i="16"/>
  <c r="AA84" i="16"/>
  <c r="Z84" i="16"/>
  <c r="Y84" i="16"/>
  <c r="X84" i="16"/>
  <c r="W84" i="16"/>
  <c r="V84" i="16"/>
  <c r="U84" i="16"/>
  <c r="T84" i="16"/>
  <c r="S84" i="16"/>
  <c r="R84" i="16"/>
  <c r="Q84" i="16"/>
  <c r="P84" i="16"/>
  <c r="O84" i="16"/>
  <c r="N84" i="16"/>
  <c r="M84" i="16"/>
  <c r="L84" i="16"/>
  <c r="AA83" i="16"/>
  <c r="Z83" i="16"/>
  <c r="Y83" i="16"/>
  <c r="X83" i="16"/>
  <c r="W83" i="16"/>
  <c r="V83" i="16"/>
  <c r="U83" i="16"/>
  <c r="T83" i="16"/>
  <c r="S83" i="16"/>
  <c r="R83" i="16"/>
  <c r="Q83" i="16"/>
  <c r="P83" i="16"/>
  <c r="O83" i="16"/>
  <c r="N83" i="16"/>
  <c r="M83" i="16"/>
  <c r="L83" i="16"/>
  <c r="AA82" i="16"/>
  <c r="Z82" i="16"/>
  <c r="Y82" i="16"/>
  <c r="X82" i="16"/>
  <c r="W82" i="16"/>
  <c r="V82" i="16"/>
  <c r="U82" i="16"/>
  <c r="T82" i="16"/>
  <c r="S82" i="16"/>
  <c r="R82" i="16"/>
  <c r="Q82" i="16"/>
  <c r="P82" i="16"/>
  <c r="O82" i="16"/>
  <c r="N82" i="16"/>
  <c r="M82" i="16"/>
  <c r="L82" i="16"/>
  <c r="AA81" i="16"/>
  <c r="Z81" i="16"/>
  <c r="Y81" i="16"/>
  <c r="X81" i="16"/>
  <c r="W81" i="16"/>
  <c r="V81" i="16"/>
  <c r="U81" i="16"/>
  <c r="T81" i="16"/>
  <c r="S81" i="16"/>
  <c r="R81" i="16"/>
  <c r="Q81" i="16"/>
  <c r="P81" i="16"/>
  <c r="O81" i="16"/>
  <c r="N81" i="16"/>
  <c r="M81" i="16"/>
  <c r="L81" i="16"/>
  <c r="AA80" i="16"/>
  <c r="Z80" i="16"/>
  <c r="Y80" i="16"/>
  <c r="X80" i="16"/>
  <c r="W80" i="16"/>
  <c r="V80" i="16"/>
  <c r="U80" i="16"/>
  <c r="T80" i="16"/>
  <c r="S80" i="16"/>
  <c r="R80" i="16"/>
  <c r="Q80" i="16"/>
  <c r="P80" i="16"/>
  <c r="O80" i="16"/>
  <c r="N80" i="16"/>
  <c r="M80" i="16"/>
  <c r="L80" i="16"/>
  <c r="AA79" i="16"/>
  <c r="Z79" i="16"/>
  <c r="Y79" i="16"/>
  <c r="X79" i="16"/>
  <c r="W79" i="16"/>
  <c r="V79" i="16"/>
  <c r="U79" i="16"/>
  <c r="T79" i="16"/>
  <c r="S79" i="16"/>
  <c r="R79" i="16"/>
  <c r="Q79" i="16"/>
  <c r="P79" i="16"/>
  <c r="O79" i="16"/>
  <c r="N79" i="16"/>
  <c r="M79" i="16"/>
  <c r="L79" i="16"/>
  <c r="AA78" i="16"/>
  <c r="Z78" i="16"/>
  <c r="Y78" i="16"/>
  <c r="X78" i="16"/>
  <c r="W78" i="16"/>
  <c r="V78" i="16"/>
  <c r="U78" i="16"/>
  <c r="T78" i="16"/>
  <c r="S78" i="16"/>
  <c r="R78" i="16"/>
  <c r="Q78" i="16"/>
  <c r="P78" i="16"/>
  <c r="O78" i="16"/>
  <c r="N78" i="16"/>
  <c r="M78" i="16"/>
  <c r="L78" i="16"/>
  <c r="AA77" i="16"/>
  <c r="Z77" i="16"/>
  <c r="Y77" i="16"/>
  <c r="X77" i="16"/>
  <c r="W77" i="16"/>
  <c r="V77" i="16"/>
  <c r="U77" i="16"/>
  <c r="T77" i="16"/>
  <c r="S77" i="16"/>
  <c r="R77" i="16"/>
  <c r="Q77" i="16"/>
  <c r="P77" i="16"/>
  <c r="O77" i="16"/>
  <c r="N77" i="16"/>
  <c r="M77" i="16"/>
  <c r="L77" i="16"/>
  <c r="AA76" i="16"/>
  <c r="Z76" i="16"/>
  <c r="Y76" i="16"/>
  <c r="X76" i="16"/>
  <c r="W76" i="16"/>
  <c r="V76" i="16"/>
  <c r="U76" i="16"/>
  <c r="T76" i="16"/>
  <c r="S76" i="16"/>
  <c r="R76" i="16"/>
  <c r="Q76" i="16"/>
  <c r="P76" i="16"/>
  <c r="O76" i="16"/>
  <c r="N76" i="16"/>
  <c r="M76" i="16"/>
  <c r="L76" i="16"/>
  <c r="AA75" i="16"/>
  <c r="Z75" i="16"/>
  <c r="Y75" i="16"/>
  <c r="X75" i="16"/>
  <c r="W75" i="16"/>
  <c r="V75" i="16"/>
  <c r="U75" i="16"/>
  <c r="T75" i="16"/>
  <c r="S75" i="16"/>
  <c r="R75" i="16"/>
  <c r="Q75" i="16"/>
  <c r="P75" i="16"/>
  <c r="O75" i="16"/>
  <c r="N75" i="16"/>
  <c r="M75" i="16"/>
  <c r="L75" i="16"/>
  <c r="AA74" i="16"/>
  <c r="Z74" i="16"/>
  <c r="Y74" i="16"/>
  <c r="X74" i="16"/>
  <c r="W74" i="16"/>
  <c r="V74" i="16"/>
  <c r="U74" i="16"/>
  <c r="T74" i="16"/>
  <c r="S74" i="16"/>
  <c r="R74" i="16"/>
  <c r="Q74" i="16"/>
  <c r="P74" i="16"/>
  <c r="O74" i="16"/>
  <c r="N74" i="16"/>
  <c r="M74" i="16"/>
  <c r="L74" i="16"/>
  <c r="AA73" i="16"/>
  <c r="Z73" i="16"/>
  <c r="Y73" i="16"/>
  <c r="X73" i="16"/>
  <c r="W73" i="16"/>
  <c r="V73" i="16"/>
  <c r="U73" i="16"/>
  <c r="T73" i="16"/>
  <c r="S73" i="16"/>
  <c r="R73" i="16"/>
  <c r="Q73" i="16"/>
  <c r="P73" i="16"/>
  <c r="O73" i="16"/>
  <c r="N73" i="16"/>
  <c r="M73" i="16"/>
  <c r="L73" i="16"/>
  <c r="AA72" i="16"/>
  <c r="Z72" i="16"/>
  <c r="Y72" i="16"/>
  <c r="X72" i="16"/>
  <c r="W72" i="16"/>
  <c r="V72" i="16"/>
  <c r="U72" i="16"/>
  <c r="T72" i="16"/>
  <c r="S72" i="16"/>
  <c r="R72" i="16"/>
  <c r="Q72" i="16"/>
  <c r="P72" i="16"/>
  <c r="O72" i="16"/>
  <c r="N72" i="16"/>
  <c r="M72" i="16"/>
  <c r="L72" i="16"/>
  <c r="AA71" i="16"/>
  <c r="Z71" i="16"/>
  <c r="Y71" i="16"/>
  <c r="X71" i="16"/>
  <c r="W71" i="16"/>
  <c r="V71" i="16"/>
  <c r="U71" i="16"/>
  <c r="T71" i="16"/>
  <c r="S71" i="16"/>
  <c r="R71" i="16"/>
  <c r="Q71" i="16"/>
  <c r="P71" i="16"/>
  <c r="O71" i="16"/>
  <c r="N71" i="16"/>
  <c r="M71" i="16"/>
  <c r="L71" i="16"/>
  <c r="AA70" i="16"/>
  <c r="Z70" i="16"/>
  <c r="Y70" i="16"/>
  <c r="X70" i="16"/>
  <c r="W70" i="16"/>
  <c r="V70" i="16"/>
  <c r="U70" i="16"/>
  <c r="T70" i="16"/>
  <c r="S70" i="16"/>
  <c r="R70" i="16"/>
  <c r="Q70" i="16"/>
  <c r="P70" i="16"/>
  <c r="O70" i="16"/>
  <c r="N70" i="16"/>
  <c r="M70" i="16"/>
  <c r="L70" i="16"/>
  <c r="AA69" i="16"/>
  <c r="Z69" i="16"/>
  <c r="Y69" i="16"/>
  <c r="X69" i="16"/>
  <c r="W69" i="16"/>
  <c r="V69" i="16"/>
  <c r="U69" i="16"/>
  <c r="T69" i="16"/>
  <c r="S69" i="16"/>
  <c r="R69" i="16"/>
  <c r="Q69" i="16"/>
  <c r="P69" i="16"/>
  <c r="O69" i="16"/>
  <c r="N69" i="16"/>
  <c r="M69" i="16"/>
  <c r="L69" i="16"/>
  <c r="AA68" i="16"/>
  <c r="Z68" i="16"/>
  <c r="Y68" i="16"/>
  <c r="X68" i="16"/>
  <c r="W68" i="16"/>
  <c r="V68" i="16"/>
  <c r="U68" i="16"/>
  <c r="T68" i="16"/>
  <c r="S68" i="16"/>
  <c r="R68" i="16"/>
  <c r="Q68" i="16"/>
  <c r="P68" i="16"/>
  <c r="O68" i="16"/>
  <c r="N68" i="16"/>
  <c r="M68" i="16"/>
  <c r="L68" i="16"/>
  <c r="AA67" i="16"/>
  <c r="Z67" i="16"/>
  <c r="Y67" i="16"/>
  <c r="X67" i="16"/>
  <c r="W67" i="16"/>
  <c r="V67" i="16"/>
  <c r="U67" i="16"/>
  <c r="T67" i="16"/>
  <c r="S67" i="16"/>
  <c r="R67" i="16"/>
  <c r="Q67" i="16"/>
  <c r="P67" i="16"/>
  <c r="O67" i="16"/>
  <c r="N67" i="16"/>
  <c r="M67" i="16"/>
  <c r="L67" i="16"/>
  <c r="AA66" i="16"/>
  <c r="Z66" i="16"/>
  <c r="Y66" i="16"/>
  <c r="X66" i="16"/>
  <c r="W66" i="16"/>
  <c r="V66" i="16"/>
  <c r="U66" i="16"/>
  <c r="T66" i="16"/>
  <c r="S66" i="16"/>
  <c r="R66" i="16"/>
  <c r="Q66" i="16"/>
  <c r="P66" i="16"/>
  <c r="O66" i="16"/>
  <c r="N66" i="16"/>
  <c r="M66" i="16"/>
  <c r="L66" i="16"/>
  <c r="AA65" i="16"/>
  <c r="Z65" i="16"/>
  <c r="Y65" i="16"/>
  <c r="X65" i="16"/>
  <c r="W65" i="16"/>
  <c r="V65" i="16"/>
  <c r="U65" i="16"/>
  <c r="T65" i="16"/>
  <c r="S65" i="16"/>
  <c r="R65" i="16"/>
  <c r="Q65" i="16"/>
  <c r="P65" i="16"/>
  <c r="O65" i="16"/>
  <c r="N65" i="16"/>
  <c r="M65" i="16"/>
  <c r="L65" i="16"/>
  <c r="AA64" i="16"/>
  <c r="Z64" i="16"/>
  <c r="Y64" i="16"/>
  <c r="X64" i="16"/>
  <c r="W64" i="16"/>
  <c r="V64" i="16"/>
  <c r="U64" i="16"/>
  <c r="T64" i="16"/>
  <c r="S64" i="16"/>
  <c r="R64" i="16"/>
  <c r="Q64" i="16"/>
  <c r="P64" i="16"/>
  <c r="O64" i="16"/>
  <c r="N64" i="16"/>
  <c r="M64" i="16"/>
  <c r="L64" i="16"/>
  <c r="AA63" i="16"/>
  <c r="Z63" i="16"/>
  <c r="Y63" i="16"/>
  <c r="X63" i="16"/>
  <c r="W63" i="16"/>
  <c r="V63" i="16"/>
  <c r="U63" i="16"/>
  <c r="T63" i="16"/>
  <c r="S63" i="16"/>
  <c r="R63" i="16"/>
  <c r="Q63" i="16"/>
  <c r="P63" i="16"/>
  <c r="O63" i="16"/>
  <c r="N63" i="16"/>
  <c r="M63" i="16"/>
  <c r="L63" i="16"/>
  <c r="AA62" i="16"/>
  <c r="Z62" i="16"/>
  <c r="Y62" i="16"/>
  <c r="X62" i="16"/>
  <c r="W62" i="16"/>
  <c r="V62" i="16"/>
  <c r="U62" i="16"/>
  <c r="T62" i="16"/>
  <c r="S62" i="16"/>
  <c r="R62" i="16"/>
  <c r="Q62" i="16"/>
  <c r="P62" i="16"/>
  <c r="O62" i="16"/>
  <c r="N62" i="16"/>
  <c r="M62" i="16"/>
  <c r="L62" i="16"/>
  <c r="AA61" i="16"/>
  <c r="Z61" i="16"/>
  <c r="Y61" i="16"/>
  <c r="X61" i="16"/>
  <c r="W61" i="16"/>
  <c r="V61" i="16"/>
  <c r="U61" i="16"/>
  <c r="T61" i="16"/>
  <c r="S61" i="16"/>
  <c r="R61" i="16"/>
  <c r="Q61" i="16"/>
  <c r="P61" i="16"/>
  <c r="O61" i="16"/>
  <c r="N61" i="16"/>
  <c r="M61" i="16"/>
  <c r="L61" i="16"/>
  <c r="AA60" i="16"/>
  <c r="Z60" i="16"/>
  <c r="Y60" i="16"/>
  <c r="X60" i="16"/>
  <c r="W60" i="16"/>
  <c r="V60" i="16"/>
  <c r="U60" i="16"/>
  <c r="T60" i="16"/>
  <c r="S60" i="16"/>
  <c r="R60" i="16"/>
  <c r="Q60" i="16"/>
  <c r="P60" i="16"/>
  <c r="O60" i="16"/>
  <c r="N60" i="16"/>
  <c r="M60" i="16"/>
  <c r="L60" i="16"/>
  <c r="AA59" i="16"/>
  <c r="Z59" i="16"/>
  <c r="Y59" i="16"/>
  <c r="X59" i="16"/>
  <c r="W59" i="16"/>
  <c r="V59" i="16"/>
  <c r="U59" i="16"/>
  <c r="T59" i="16"/>
  <c r="S59" i="16"/>
  <c r="R59" i="16"/>
  <c r="Q59" i="16"/>
  <c r="P59" i="16"/>
  <c r="O59" i="16"/>
  <c r="N59" i="16"/>
  <c r="M59" i="16"/>
  <c r="L59" i="16"/>
  <c r="AA58" i="16"/>
  <c r="Z58" i="16"/>
  <c r="Y58" i="16"/>
  <c r="X58" i="16"/>
  <c r="W58" i="16"/>
  <c r="V58" i="16"/>
  <c r="U58" i="16"/>
  <c r="T58" i="16"/>
  <c r="S58" i="16"/>
  <c r="R58" i="16"/>
  <c r="Q58" i="16"/>
  <c r="P58" i="16"/>
  <c r="O58" i="16"/>
  <c r="N58" i="16"/>
  <c r="M58" i="16"/>
  <c r="L58" i="16"/>
  <c r="AA57" i="16"/>
  <c r="Z57" i="16"/>
  <c r="Y57" i="16"/>
  <c r="X57" i="16"/>
  <c r="W57" i="16"/>
  <c r="V57" i="16"/>
  <c r="U57" i="16"/>
  <c r="T57" i="16"/>
  <c r="S57" i="16"/>
  <c r="R57" i="16"/>
  <c r="Q57" i="16"/>
  <c r="P57" i="16"/>
  <c r="O57" i="16"/>
  <c r="N57" i="16"/>
  <c r="M57" i="16"/>
  <c r="L57" i="16"/>
  <c r="AA56" i="16"/>
  <c r="Z56" i="16"/>
  <c r="Y56" i="16"/>
  <c r="X56" i="16"/>
  <c r="W56" i="16"/>
  <c r="V56" i="16"/>
  <c r="U56" i="16"/>
  <c r="T56" i="16"/>
  <c r="S56" i="16"/>
  <c r="R56" i="16"/>
  <c r="Q56" i="16"/>
  <c r="P56" i="16"/>
  <c r="O56" i="16"/>
  <c r="N56" i="16"/>
  <c r="M56" i="16"/>
  <c r="L56" i="16"/>
  <c r="AA55" i="16"/>
  <c r="Z55" i="16"/>
  <c r="Y55" i="16"/>
  <c r="X55" i="16"/>
  <c r="W55" i="16"/>
  <c r="V55" i="16"/>
  <c r="U55" i="16"/>
  <c r="T55" i="16"/>
  <c r="S55" i="16"/>
  <c r="R55" i="16"/>
  <c r="Q55" i="16"/>
  <c r="P55" i="16"/>
  <c r="O55" i="16"/>
  <c r="N55" i="16"/>
  <c r="M55" i="16"/>
  <c r="L55" i="16"/>
  <c r="AA54" i="16"/>
  <c r="Z54" i="16"/>
  <c r="Y54" i="16"/>
  <c r="X54" i="16"/>
  <c r="W54" i="16"/>
  <c r="V54" i="16"/>
  <c r="U54" i="16"/>
  <c r="T54" i="16"/>
  <c r="S54" i="16"/>
  <c r="R54" i="16"/>
  <c r="Q54" i="16"/>
  <c r="P54" i="16"/>
  <c r="O54" i="16"/>
  <c r="N54" i="16"/>
  <c r="M54" i="16"/>
  <c r="L54" i="16"/>
  <c r="AA53" i="16"/>
  <c r="Z53" i="16"/>
  <c r="Y53" i="16"/>
  <c r="X53" i="16"/>
  <c r="W53" i="16"/>
  <c r="V53" i="16"/>
  <c r="U53" i="16"/>
  <c r="T53" i="16"/>
  <c r="S53" i="16"/>
  <c r="R53" i="16"/>
  <c r="Q53" i="16"/>
  <c r="P53" i="16"/>
  <c r="O53" i="16"/>
  <c r="N53" i="16"/>
  <c r="M53" i="16"/>
  <c r="L53" i="16"/>
  <c r="AA52" i="16"/>
  <c r="Z52" i="16"/>
  <c r="Y52" i="16"/>
  <c r="X52" i="16"/>
  <c r="W52" i="16"/>
  <c r="V52" i="16"/>
  <c r="U52" i="16"/>
  <c r="T52" i="16"/>
  <c r="S52" i="16"/>
  <c r="R52" i="16"/>
  <c r="Q52" i="16"/>
  <c r="P52" i="16"/>
  <c r="O52" i="16"/>
  <c r="N52" i="16"/>
  <c r="M52" i="16"/>
  <c r="L52" i="16"/>
  <c r="AA51" i="16"/>
  <c r="Z51" i="16"/>
  <c r="Y51" i="16"/>
  <c r="X51" i="16"/>
  <c r="W51" i="16"/>
  <c r="V51" i="16"/>
  <c r="U51" i="16"/>
  <c r="T51" i="16"/>
  <c r="S51" i="16"/>
  <c r="R51" i="16"/>
  <c r="Q51" i="16"/>
  <c r="P51" i="16"/>
  <c r="O51" i="16"/>
  <c r="N51" i="16"/>
  <c r="M51" i="16"/>
  <c r="L51" i="16"/>
  <c r="AA50" i="16"/>
  <c r="Z50" i="16"/>
  <c r="Y50" i="16"/>
  <c r="X50" i="16"/>
  <c r="W50" i="16"/>
  <c r="V50" i="16"/>
  <c r="U50" i="16"/>
  <c r="T50" i="16"/>
  <c r="S50" i="16"/>
  <c r="R50" i="16"/>
  <c r="Q50" i="16"/>
  <c r="P50" i="16"/>
  <c r="O50" i="16"/>
  <c r="N50" i="16"/>
  <c r="M50" i="16"/>
  <c r="L50" i="16"/>
  <c r="AA49" i="16"/>
  <c r="Z49" i="16"/>
  <c r="Y49" i="16"/>
  <c r="X49" i="16"/>
  <c r="W49" i="16"/>
  <c r="V49" i="16"/>
  <c r="U49" i="16"/>
  <c r="T49" i="16"/>
  <c r="S49" i="16"/>
  <c r="R49" i="16"/>
  <c r="Q49" i="16"/>
  <c r="P49" i="16"/>
  <c r="O49" i="16"/>
  <c r="N49" i="16"/>
  <c r="M49" i="16"/>
  <c r="L49" i="16"/>
  <c r="AA48" i="16"/>
  <c r="Z48" i="16"/>
  <c r="Y48" i="16"/>
  <c r="X48" i="16"/>
  <c r="W48" i="16"/>
  <c r="V48" i="16"/>
  <c r="U48" i="16"/>
  <c r="T48" i="16"/>
  <c r="S48" i="16"/>
  <c r="R48" i="16"/>
  <c r="Q48" i="16"/>
  <c r="P48" i="16"/>
  <c r="O48" i="16"/>
  <c r="N48" i="16"/>
  <c r="M48" i="16"/>
  <c r="L48" i="16"/>
  <c r="AA47" i="16"/>
  <c r="Z47" i="16"/>
  <c r="Y47" i="16"/>
  <c r="X47" i="16"/>
  <c r="W47" i="16"/>
  <c r="V47" i="16"/>
  <c r="U47" i="16"/>
  <c r="T47" i="16"/>
  <c r="S47" i="16"/>
  <c r="R47" i="16"/>
  <c r="Q47" i="16"/>
  <c r="P47" i="16"/>
  <c r="O47" i="16"/>
  <c r="N47" i="16"/>
  <c r="M47" i="16"/>
  <c r="L47" i="16"/>
  <c r="AA46" i="16"/>
  <c r="Z46" i="16"/>
  <c r="Y46" i="16"/>
  <c r="X46" i="16"/>
  <c r="W46" i="16"/>
  <c r="V46" i="16"/>
  <c r="U46" i="16"/>
  <c r="T46" i="16"/>
  <c r="S46" i="16"/>
  <c r="R46" i="16"/>
  <c r="Q46" i="16"/>
  <c r="P46" i="16"/>
  <c r="O46" i="16"/>
  <c r="N46" i="16"/>
  <c r="M46" i="16"/>
  <c r="L46" i="16"/>
  <c r="AA45" i="16"/>
  <c r="Z45" i="16"/>
  <c r="Y45" i="16"/>
  <c r="X45" i="16"/>
  <c r="W45" i="16"/>
  <c r="V45" i="16"/>
  <c r="U45" i="16"/>
  <c r="T45" i="16"/>
  <c r="S45" i="16"/>
  <c r="R45" i="16"/>
  <c r="Q45" i="16"/>
  <c r="P45" i="16"/>
  <c r="O45" i="16"/>
  <c r="N45" i="16"/>
  <c r="M45" i="16"/>
  <c r="L45" i="16"/>
  <c r="AA44" i="16"/>
  <c r="Z44" i="16"/>
  <c r="Y44" i="16"/>
  <c r="X44" i="16"/>
  <c r="W44" i="16"/>
  <c r="V44" i="16"/>
  <c r="U44" i="16"/>
  <c r="T44" i="16"/>
  <c r="S44" i="16"/>
  <c r="R44" i="16"/>
  <c r="Q44" i="16"/>
  <c r="P44" i="16"/>
  <c r="O44" i="16"/>
  <c r="N44" i="16"/>
  <c r="M44" i="16"/>
  <c r="L44" i="16"/>
  <c r="AA43" i="16"/>
  <c r="Z43" i="16"/>
  <c r="Y43" i="16"/>
  <c r="X43" i="16"/>
  <c r="W43" i="16"/>
  <c r="V43" i="16"/>
  <c r="U43" i="16"/>
  <c r="T43" i="16"/>
  <c r="S43" i="16"/>
  <c r="R43" i="16"/>
  <c r="Q43" i="16"/>
  <c r="P43" i="16"/>
  <c r="O43" i="16"/>
  <c r="N43" i="16"/>
  <c r="M43" i="16"/>
  <c r="L43" i="16"/>
  <c r="AA42" i="16"/>
  <c r="Z42" i="16"/>
  <c r="Y42" i="16"/>
  <c r="X42" i="16"/>
  <c r="W42" i="16"/>
  <c r="V42" i="16"/>
  <c r="U42" i="16"/>
  <c r="T42" i="16"/>
  <c r="S42" i="16"/>
  <c r="R42" i="16"/>
  <c r="Q42" i="16"/>
  <c r="P42" i="16"/>
  <c r="O42" i="16"/>
  <c r="N42" i="16"/>
  <c r="M42" i="16"/>
  <c r="L42" i="16"/>
  <c r="AA41" i="16"/>
  <c r="Z41" i="16"/>
  <c r="Y41" i="16"/>
  <c r="X41" i="16"/>
  <c r="W41" i="16"/>
  <c r="V41" i="16"/>
  <c r="U41" i="16"/>
  <c r="T41" i="16"/>
  <c r="S41" i="16"/>
  <c r="R41" i="16"/>
  <c r="Q41" i="16"/>
  <c r="P41" i="16"/>
  <c r="O41" i="16"/>
  <c r="N41" i="16"/>
  <c r="M41" i="16"/>
  <c r="L41" i="16"/>
  <c r="AA40" i="16"/>
  <c r="Z40" i="16"/>
  <c r="Y40" i="16"/>
  <c r="X40" i="16"/>
  <c r="W40" i="16"/>
  <c r="V40" i="16"/>
  <c r="U40" i="16"/>
  <c r="T40" i="16"/>
  <c r="S40" i="16"/>
  <c r="R40" i="16"/>
  <c r="Q40" i="16"/>
  <c r="P40" i="16"/>
  <c r="O40" i="16"/>
  <c r="N40" i="16"/>
  <c r="M40" i="16"/>
  <c r="L40" i="16"/>
  <c r="AA39" i="16"/>
  <c r="Z39" i="16"/>
  <c r="Y39" i="16"/>
  <c r="X39" i="16"/>
  <c r="W39" i="16"/>
  <c r="V39" i="16"/>
  <c r="U39" i="16"/>
  <c r="T39" i="16"/>
  <c r="S39" i="16"/>
  <c r="R39" i="16"/>
  <c r="Q39" i="16"/>
  <c r="P39" i="16"/>
  <c r="O39" i="16"/>
  <c r="N39" i="16"/>
  <c r="M39" i="16"/>
  <c r="L39" i="16"/>
  <c r="AA38" i="16"/>
  <c r="Z38" i="16"/>
  <c r="Y38" i="16"/>
  <c r="X38" i="16"/>
  <c r="W38" i="16"/>
  <c r="V38" i="16"/>
  <c r="U38" i="16"/>
  <c r="T38" i="16"/>
  <c r="S38" i="16"/>
  <c r="R38" i="16"/>
  <c r="Q38" i="16"/>
  <c r="P38" i="16"/>
  <c r="O38" i="16"/>
  <c r="N38" i="16"/>
  <c r="M38" i="16"/>
  <c r="L38" i="16"/>
  <c r="AA37" i="16"/>
  <c r="Z37" i="16"/>
  <c r="Y37" i="16"/>
  <c r="X37" i="16"/>
  <c r="W37" i="16"/>
  <c r="V37" i="16"/>
  <c r="U37" i="16"/>
  <c r="T37" i="16"/>
  <c r="S37" i="16"/>
  <c r="R37" i="16"/>
  <c r="Q37" i="16"/>
  <c r="P37" i="16"/>
  <c r="O37" i="16"/>
  <c r="N37" i="16"/>
  <c r="M37" i="16"/>
  <c r="L37" i="16"/>
  <c r="AA36" i="16"/>
  <c r="Z36" i="16"/>
  <c r="Y36" i="16"/>
  <c r="X36" i="16"/>
  <c r="W36" i="16"/>
  <c r="V36" i="16"/>
  <c r="U36" i="16"/>
  <c r="T36" i="16"/>
  <c r="S36" i="16"/>
  <c r="R36" i="16"/>
  <c r="Q36" i="16"/>
  <c r="P36" i="16"/>
  <c r="O36" i="16"/>
  <c r="N36" i="16"/>
  <c r="M36" i="16"/>
  <c r="L36" i="16"/>
  <c r="AA35" i="16"/>
  <c r="Z35" i="16"/>
  <c r="Y35" i="16"/>
  <c r="X35" i="16"/>
  <c r="W35" i="16"/>
  <c r="V35" i="16"/>
  <c r="U35" i="16"/>
  <c r="T35" i="16"/>
  <c r="S35" i="16"/>
  <c r="R35" i="16"/>
  <c r="Q35" i="16"/>
  <c r="P35" i="16"/>
  <c r="O35" i="16"/>
  <c r="N35" i="16"/>
  <c r="M35" i="16"/>
  <c r="L35" i="16"/>
  <c r="AA34" i="16"/>
  <c r="Z34" i="16"/>
  <c r="Y34" i="16"/>
  <c r="X34" i="16"/>
  <c r="W34" i="16"/>
  <c r="V34" i="16"/>
  <c r="U34" i="16"/>
  <c r="T34" i="16"/>
  <c r="S34" i="16"/>
  <c r="R34" i="16"/>
  <c r="Q34" i="16"/>
  <c r="P34" i="16"/>
  <c r="O34" i="16"/>
  <c r="N34" i="16"/>
  <c r="M34" i="16"/>
  <c r="L34" i="16"/>
  <c r="AA33" i="16"/>
  <c r="Z33" i="16"/>
  <c r="Y33" i="16"/>
  <c r="X33" i="16"/>
  <c r="W33" i="16"/>
  <c r="V33" i="16"/>
  <c r="U33" i="16"/>
  <c r="T33" i="16"/>
  <c r="S33" i="16"/>
  <c r="R33" i="16"/>
  <c r="Q33" i="16"/>
  <c r="P33" i="16"/>
  <c r="O33" i="16"/>
  <c r="N33" i="16"/>
  <c r="M33" i="16"/>
  <c r="L33" i="16"/>
  <c r="AA32" i="16"/>
  <c r="Z32" i="16"/>
  <c r="Y32" i="16"/>
  <c r="X32" i="16"/>
  <c r="W32" i="16"/>
  <c r="V32" i="16"/>
  <c r="U32" i="16"/>
  <c r="T32" i="16"/>
  <c r="S32" i="16"/>
  <c r="R32" i="16"/>
  <c r="Q32" i="16"/>
  <c r="P32" i="16"/>
  <c r="O32" i="16"/>
  <c r="N32" i="16"/>
  <c r="M32" i="16"/>
  <c r="L32" i="16"/>
  <c r="AA31" i="16"/>
  <c r="Z31" i="16"/>
  <c r="Y31" i="16"/>
  <c r="X31" i="16"/>
  <c r="W31" i="16"/>
  <c r="V31" i="16"/>
  <c r="U31" i="16"/>
  <c r="T31" i="16"/>
  <c r="S31" i="16"/>
  <c r="R31" i="16"/>
  <c r="Q31" i="16"/>
  <c r="P31" i="16"/>
  <c r="O31" i="16"/>
  <c r="N31" i="16"/>
  <c r="M31" i="16"/>
  <c r="L31" i="16"/>
  <c r="AA30" i="16"/>
  <c r="Z30" i="16"/>
  <c r="Y30" i="16"/>
  <c r="X30" i="16"/>
  <c r="W30" i="16"/>
  <c r="V30" i="16"/>
  <c r="U30" i="16"/>
  <c r="T30" i="16"/>
  <c r="S30" i="16"/>
  <c r="R30" i="16"/>
  <c r="Q30" i="16"/>
  <c r="P30" i="16"/>
  <c r="O30" i="16"/>
  <c r="N30" i="16"/>
  <c r="M30" i="16"/>
  <c r="L30" i="16"/>
  <c r="AA29" i="16"/>
  <c r="Z29" i="16"/>
  <c r="Y29" i="16"/>
  <c r="X29" i="16"/>
  <c r="W29" i="16"/>
  <c r="V29" i="16"/>
  <c r="U29" i="16"/>
  <c r="T29" i="16"/>
  <c r="S29" i="16"/>
  <c r="R29" i="16"/>
  <c r="Q29" i="16"/>
  <c r="P29" i="16"/>
  <c r="O29" i="16"/>
  <c r="N29" i="16"/>
  <c r="M29" i="16"/>
  <c r="L29" i="16"/>
  <c r="AA28" i="16"/>
  <c r="Z28" i="16"/>
  <c r="Y28" i="16"/>
  <c r="X28" i="16"/>
  <c r="W28" i="16"/>
  <c r="V28" i="16"/>
  <c r="U28" i="16"/>
  <c r="T28" i="16"/>
  <c r="S28" i="16"/>
  <c r="R28" i="16"/>
  <c r="Q28" i="16"/>
  <c r="P28" i="16"/>
  <c r="O28" i="16"/>
  <c r="N28" i="16"/>
  <c r="M28" i="16"/>
  <c r="L28" i="16"/>
  <c r="AA27" i="16"/>
  <c r="Z27" i="16"/>
  <c r="Y27" i="16"/>
  <c r="X27" i="16"/>
  <c r="W27" i="16"/>
  <c r="V27" i="16"/>
  <c r="U27" i="16"/>
  <c r="T27" i="16"/>
  <c r="S27" i="16"/>
  <c r="R27" i="16"/>
  <c r="Q27" i="16"/>
  <c r="P27" i="16"/>
  <c r="O27" i="16"/>
  <c r="N27" i="16"/>
  <c r="M27" i="16"/>
  <c r="L27" i="16"/>
  <c r="AA26" i="16"/>
  <c r="Z26" i="16"/>
  <c r="Y26" i="16"/>
  <c r="X26" i="16"/>
  <c r="W26" i="16"/>
  <c r="V26" i="16"/>
  <c r="U26" i="16"/>
  <c r="T26" i="16"/>
  <c r="S26" i="16"/>
  <c r="R26" i="16"/>
  <c r="Q26" i="16"/>
  <c r="P26" i="16"/>
  <c r="O26" i="16"/>
  <c r="N26" i="16"/>
  <c r="M26" i="16"/>
  <c r="L26" i="16"/>
  <c r="AA25" i="16"/>
  <c r="Z25" i="16"/>
  <c r="Y25" i="16"/>
  <c r="X25" i="16"/>
  <c r="W25" i="16"/>
  <c r="V25" i="16"/>
  <c r="U25" i="16"/>
  <c r="T25" i="16"/>
  <c r="S25" i="16"/>
  <c r="R25" i="16"/>
  <c r="Q25" i="16"/>
  <c r="P25" i="16"/>
  <c r="O25" i="16"/>
  <c r="N25" i="16"/>
  <c r="M25" i="16"/>
  <c r="L25" i="16"/>
  <c r="AA24" i="16"/>
  <c r="Z24" i="16"/>
  <c r="Y24" i="16"/>
  <c r="X24" i="16"/>
  <c r="W24" i="16"/>
  <c r="V24" i="16"/>
  <c r="U24" i="16"/>
  <c r="T24" i="16"/>
  <c r="S24" i="16"/>
  <c r="R24" i="16"/>
  <c r="Q24" i="16"/>
  <c r="P24" i="16"/>
  <c r="O24" i="16"/>
  <c r="N24" i="16"/>
  <c r="M24" i="16"/>
  <c r="L24" i="16"/>
  <c r="AA23" i="16"/>
  <c r="Z23" i="16"/>
  <c r="Y23" i="16"/>
  <c r="X23" i="16"/>
  <c r="W23" i="16"/>
  <c r="V23" i="16"/>
  <c r="U23" i="16"/>
  <c r="T23" i="16"/>
  <c r="S23" i="16"/>
  <c r="R23" i="16"/>
  <c r="Q23" i="16"/>
  <c r="P23" i="16"/>
  <c r="O23" i="16"/>
  <c r="N23" i="16"/>
  <c r="M23" i="16"/>
  <c r="L23" i="16"/>
  <c r="AA22" i="16"/>
  <c r="Z22" i="16"/>
  <c r="Y22" i="16"/>
  <c r="X22" i="16"/>
  <c r="W22" i="16"/>
  <c r="V22" i="16"/>
  <c r="U22" i="16"/>
  <c r="T22" i="16"/>
  <c r="S22" i="16"/>
  <c r="R22" i="16"/>
  <c r="Q22" i="16"/>
  <c r="P22" i="16"/>
  <c r="O22" i="16"/>
  <c r="N22" i="16"/>
  <c r="M22" i="16"/>
  <c r="L22" i="16"/>
  <c r="AA21" i="16"/>
  <c r="Z21" i="16"/>
  <c r="Y21" i="16"/>
  <c r="X21" i="16"/>
  <c r="W21" i="16"/>
  <c r="V21" i="16"/>
  <c r="U21" i="16"/>
  <c r="T21" i="16"/>
  <c r="S21" i="16"/>
  <c r="R21" i="16"/>
  <c r="Q21" i="16"/>
  <c r="P21" i="16"/>
  <c r="O21" i="16"/>
  <c r="N21" i="16"/>
  <c r="M21" i="16"/>
  <c r="L21" i="16"/>
  <c r="AA20" i="16"/>
  <c r="Z20" i="16"/>
  <c r="Y20" i="16"/>
  <c r="X20" i="16"/>
  <c r="W20" i="16"/>
  <c r="V20" i="16"/>
  <c r="U20" i="16"/>
  <c r="T20" i="16"/>
  <c r="S20" i="16"/>
  <c r="R20" i="16"/>
  <c r="Q20" i="16"/>
  <c r="P20" i="16"/>
  <c r="O20" i="16"/>
  <c r="N20" i="16"/>
  <c r="M20" i="16"/>
  <c r="L20" i="16"/>
  <c r="AA19" i="16"/>
  <c r="Z19" i="16"/>
  <c r="Y19" i="16"/>
  <c r="X19" i="16"/>
  <c r="W19" i="16"/>
  <c r="V19" i="16"/>
  <c r="U19" i="16"/>
  <c r="T19" i="16"/>
  <c r="S19" i="16"/>
  <c r="R19" i="16"/>
  <c r="Q19" i="16"/>
  <c r="P19" i="16"/>
  <c r="O19" i="16"/>
  <c r="N19" i="16"/>
  <c r="M19" i="16"/>
  <c r="L19" i="16"/>
  <c r="AA18" i="16"/>
  <c r="Z18" i="16"/>
  <c r="Y18" i="16"/>
  <c r="X18" i="16"/>
  <c r="W18" i="16"/>
  <c r="V18" i="16"/>
  <c r="U18" i="16"/>
  <c r="T18" i="16"/>
  <c r="S18" i="16"/>
  <c r="R18" i="16"/>
  <c r="Q18" i="16"/>
  <c r="P18" i="16"/>
  <c r="O18" i="16"/>
  <c r="N18" i="16"/>
  <c r="M18" i="16"/>
  <c r="L18" i="16"/>
  <c r="AA17" i="16"/>
  <c r="Z17" i="16"/>
  <c r="Y17" i="16"/>
  <c r="X17" i="16"/>
  <c r="W17" i="16"/>
  <c r="V17" i="16"/>
  <c r="U17" i="16"/>
  <c r="T17" i="16"/>
  <c r="S17" i="16"/>
  <c r="R17" i="16"/>
  <c r="Q17" i="16"/>
  <c r="P17" i="16"/>
  <c r="O17" i="16"/>
  <c r="N17" i="16"/>
  <c r="M17" i="16"/>
  <c r="L17" i="16"/>
  <c r="AA16" i="16"/>
  <c r="Z16" i="16"/>
  <c r="Y16" i="16"/>
  <c r="X16" i="16"/>
  <c r="W16" i="16"/>
  <c r="V16" i="16"/>
  <c r="U16" i="16"/>
  <c r="T16" i="16"/>
  <c r="S16" i="16"/>
  <c r="R16" i="16"/>
  <c r="Q16" i="16"/>
  <c r="P16" i="16"/>
  <c r="O16" i="16"/>
  <c r="N16" i="16"/>
  <c r="M16" i="16"/>
  <c r="L16" i="16"/>
  <c r="AA15" i="16"/>
  <c r="Z15" i="16"/>
  <c r="Y15" i="16"/>
  <c r="X15" i="16"/>
  <c r="W15" i="16"/>
  <c r="V15" i="16"/>
  <c r="U15" i="16"/>
  <c r="T15" i="16"/>
  <c r="S15" i="16"/>
  <c r="R15" i="16"/>
  <c r="Q15" i="16"/>
  <c r="P15" i="16"/>
  <c r="O15" i="16"/>
  <c r="N15" i="16"/>
  <c r="M15" i="16"/>
  <c r="L15" i="16"/>
  <c r="AA14" i="16"/>
  <c r="Z14" i="16"/>
  <c r="Y14" i="16"/>
  <c r="X14" i="16"/>
  <c r="W14" i="16"/>
  <c r="V14" i="16"/>
  <c r="U14" i="16"/>
  <c r="T14" i="16"/>
  <c r="S14" i="16"/>
  <c r="R14" i="16"/>
  <c r="Q14" i="16"/>
  <c r="P14" i="16"/>
  <c r="O14" i="16"/>
  <c r="N14" i="16"/>
  <c r="M14" i="16"/>
  <c r="L14" i="16"/>
  <c r="AA13" i="16"/>
  <c r="Z13" i="16"/>
  <c r="Y13" i="16"/>
  <c r="X13" i="16"/>
  <c r="W13" i="16"/>
  <c r="V13" i="16"/>
  <c r="U13" i="16"/>
  <c r="T13" i="16"/>
  <c r="S13" i="16"/>
  <c r="R13" i="16"/>
  <c r="Q13" i="16"/>
  <c r="P13" i="16"/>
  <c r="O13" i="16"/>
  <c r="N13" i="16"/>
  <c r="M13" i="16"/>
  <c r="L13" i="16"/>
  <c r="AA12" i="16"/>
  <c r="Z12" i="16"/>
  <c r="Y12" i="16"/>
  <c r="X12" i="16"/>
  <c r="W12" i="16"/>
  <c r="V12" i="16"/>
  <c r="U12" i="16"/>
  <c r="T12" i="16"/>
  <c r="S12" i="16"/>
  <c r="R12" i="16"/>
  <c r="Q12" i="16"/>
  <c r="P12" i="16"/>
  <c r="O12" i="16"/>
  <c r="N12" i="16"/>
  <c r="M12" i="16"/>
  <c r="L12" i="16"/>
  <c r="AA11" i="16"/>
  <c r="Z11" i="16"/>
  <c r="Y11" i="16"/>
  <c r="X11" i="16"/>
  <c r="W11" i="16"/>
  <c r="V11" i="16"/>
  <c r="U11" i="16"/>
  <c r="T11" i="16"/>
  <c r="S11" i="16"/>
  <c r="R11" i="16"/>
  <c r="Q11" i="16"/>
  <c r="P11" i="16"/>
  <c r="O11" i="16"/>
  <c r="N11" i="16"/>
  <c r="M11" i="16"/>
  <c r="L11" i="16"/>
  <c r="AA10" i="16"/>
  <c r="Z10" i="16"/>
  <c r="Y10" i="16"/>
  <c r="X10" i="16"/>
  <c r="W10" i="16"/>
  <c r="V10" i="16"/>
  <c r="U10" i="16"/>
  <c r="T10" i="16"/>
  <c r="S10" i="16"/>
  <c r="R10" i="16"/>
  <c r="Q10" i="16"/>
  <c r="P10" i="16"/>
  <c r="O10" i="16"/>
  <c r="N10" i="16"/>
  <c r="M10" i="16"/>
  <c r="L10" i="16"/>
  <c r="AA9" i="16"/>
  <c r="Z9" i="16"/>
  <c r="Y9" i="16"/>
  <c r="X9" i="16"/>
  <c r="W9" i="16"/>
  <c r="V9" i="16"/>
  <c r="U9" i="16"/>
  <c r="T9" i="16"/>
  <c r="S9" i="16"/>
  <c r="R9" i="16"/>
  <c r="Q9" i="16"/>
  <c r="P9" i="16"/>
  <c r="O9" i="16"/>
  <c r="N9" i="16"/>
  <c r="M9" i="16"/>
  <c r="L9" i="16"/>
  <c r="AA8" i="16"/>
  <c r="Z8" i="16"/>
  <c r="Y8" i="16"/>
  <c r="X8" i="16"/>
  <c r="W8" i="16"/>
  <c r="V8" i="16"/>
  <c r="U8" i="16"/>
  <c r="T8" i="16"/>
  <c r="S8" i="16"/>
  <c r="R8" i="16"/>
  <c r="Q8" i="16"/>
  <c r="P8" i="16"/>
  <c r="O8" i="16"/>
  <c r="N8" i="16"/>
  <c r="M8" i="16"/>
  <c r="L8" i="16"/>
  <c r="AA7" i="16"/>
  <c r="Z7" i="16"/>
  <c r="Y7" i="16"/>
  <c r="X7" i="16"/>
  <c r="W7" i="16"/>
  <c r="V7" i="16"/>
  <c r="U7" i="16"/>
  <c r="T7" i="16"/>
  <c r="S7" i="16"/>
  <c r="R7" i="16"/>
  <c r="Q7" i="16"/>
  <c r="P7" i="16"/>
  <c r="O7" i="16"/>
  <c r="N7" i="16"/>
  <c r="M7" i="16"/>
  <c r="L7" i="16"/>
  <c r="AA6" i="16"/>
  <c r="Z6" i="16"/>
  <c r="Y6" i="16"/>
  <c r="X6" i="16"/>
  <c r="W6" i="16"/>
  <c r="V6" i="16"/>
  <c r="U6" i="16"/>
  <c r="T6" i="16"/>
  <c r="S6" i="16"/>
  <c r="R6" i="16"/>
  <c r="Q6" i="16"/>
  <c r="P6" i="16"/>
  <c r="O6" i="16"/>
  <c r="N6" i="16"/>
  <c r="M6" i="16"/>
  <c r="L6" i="16"/>
  <c r="AA5" i="16"/>
  <c r="Z5" i="16"/>
  <c r="Y5" i="16"/>
  <c r="X5" i="16"/>
  <c r="W5" i="16"/>
  <c r="V5" i="16"/>
  <c r="U5" i="16"/>
  <c r="T5" i="16"/>
  <c r="S5" i="16"/>
  <c r="R5" i="16"/>
  <c r="Q5" i="16"/>
  <c r="P5" i="16"/>
  <c r="O5" i="16"/>
  <c r="N5" i="16"/>
  <c r="M5" i="16"/>
  <c r="L5" i="16"/>
  <c r="AA4" i="16"/>
  <c r="Z4" i="16"/>
  <c r="Y4" i="16"/>
  <c r="X4" i="16"/>
  <c r="W4" i="16"/>
  <c r="V4" i="16"/>
  <c r="U4" i="16"/>
  <c r="T4" i="16"/>
  <c r="S4" i="16"/>
  <c r="R4" i="16"/>
  <c r="Q4" i="16"/>
  <c r="P4" i="16"/>
  <c r="N4" i="16"/>
  <c r="O4" i="16"/>
  <c r="M4" i="16"/>
  <c r="L4" i="16"/>
  <c r="K145" i="16"/>
  <c r="K144" i="16"/>
  <c r="K143" i="16"/>
  <c r="K142" i="16"/>
  <c r="K141" i="16"/>
  <c r="K140" i="16"/>
  <c r="K139" i="16"/>
  <c r="K138" i="16"/>
  <c r="K137" i="16"/>
  <c r="K136" i="16"/>
  <c r="K135" i="16"/>
  <c r="K134" i="16"/>
  <c r="K133" i="16"/>
  <c r="K132" i="16"/>
  <c r="K131" i="16"/>
  <c r="K130" i="16"/>
  <c r="K129" i="16"/>
  <c r="K128" i="16"/>
  <c r="K127" i="16"/>
  <c r="K126" i="16"/>
  <c r="K125" i="16"/>
  <c r="K124" i="16"/>
  <c r="K123" i="16"/>
  <c r="K122" i="16"/>
  <c r="K121" i="16"/>
  <c r="K120" i="16"/>
  <c r="K119" i="16"/>
  <c r="K118" i="16"/>
  <c r="K117" i="16"/>
  <c r="K116" i="16"/>
  <c r="K115" i="16"/>
  <c r="K114" i="16"/>
  <c r="K113" i="16"/>
  <c r="K112" i="16"/>
  <c r="K111" i="16"/>
  <c r="K110" i="16"/>
  <c r="K109" i="16"/>
  <c r="K108" i="16"/>
  <c r="K107" i="16"/>
  <c r="K106" i="16"/>
  <c r="K105" i="16"/>
  <c r="K104" i="16"/>
  <c r="K103" i="16"/>
  <c r="K102" i="16"/>
  <c r="K101" i="16"/>
  <c r="K100" i="16"/>
  <c r="K99" i="16"/>
  <c r="K98" i="16"/>
  <c r="K97" i="16"/>
  <c r="K96" i="16"/>
  <c r="K95" i="16"/>
  <c r="K94" i="16"/>
  <c r="K93" i="16"/>
  <c r="K92" i="16"/>
  <c r="K91" i="16"/>
  <c r="K90" i="16"/>
  <c r="K89" i="16"/>
  <c r="K88" i="16"/>
  <c r="K87" i="16"/>
  <c r="K86" i="16"/>
  <c r="K85" i="16"/>
  <c r="K84" i="16"/>
  <c r="K83" i="16"/>
  <c r="K82" i="16"/>
  <c r="K81" i="16"/>
  <c r="K80" i="16"/>
  <c r="K79" i="16"/>
  <c r="K78" i="16"/>
  <c r="K77" i="16"/>
  <c r="K76" i="16"/>
  <c r="K75" i="16"/>
  <c r="K74" i="16"/>
  <c r="K73" i="16"/>
  <c r="K72" i="16"/>
  <c r="K71" i="16"/>
  <c r="K70" i="16"/>
  <c r="K69" i="16"/>
  <c r="K68" i="16"/>
  <c r="K67" i="16"/>
  <c r="K66" i="16"/>
  <c r="K65" i="16"/>
  <c r="K64" i="16"/>
  <c r="K63" i="16"/>
  <c r="K62" i="16"/>
  <c r="K61" i="16"/>
  <c r="K60"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K8" i="16"/>
  <c r="K7" i="16"/>
  <c r="K6" i="16"/>
  <c r="K5" i="16"/>
  <c r="J5" i="16"/>
  <c r="I5" i="16"/>
  <c r="H5" i="16"/>
  <c r="G5" i="16"/>
  <c r="K4" i="16"/>
  <c r="J4" i="16"/>
  <c r="I4" i="16"/>
  <c r="H4" i="16"/>
  <c r="G4" i="16"/>
  <c r="F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3" authorId="0" shapeId="0" xr:uid="{00000000-0006-0000-0B00-000001000000}">
      <text>
        <r>
          <rPr>
            <b/>
            <sz val="8"/>
            <color indexed="81"/>
            <rFont val="Tahoma"/>
            <family val="2"/>
          </rPr>
          <t>Auteur:</t>
        </r>
        <r>
          <rPr>
            <sz val="8"/>
            <color indexed="81"/>
            <rFont val="Tahoma"/>
            <family val="2"/>
          </rPr>
          <t xml:space="preserve">
A METTRE A JOUR</t>
        </r>
      </text>
    </comment>
  </commentList>
</comments>
</file>

<file path=xl/sharedStrings.xml><?xml version="1.0" encoding="utf-8"?>
<sst xmlns="http://schemas.openxmlformats.org/spreadsheetml/2006/main" count="317" uniqueCount="99">
  <si>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</si>
  <si>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</si>
  <si>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</si>
  <si>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</si>
  <si>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</si>
  <si>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</si>
  <si>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</si>
  <si>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</si>
  <si>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</si>
  <si>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</si>
  <si>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</si>
  <si>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</si>
  <si>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</si>
  <si>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mensuelle</t>
  </si>
  <si>
    <t>: nombre de contrats</t>
  </si>
  <si>
    <t>Données</t>
  </si>
  <si>
    <t>Contenu des onglets</t>
  </si>
  <si>
    <t>Synthèse</t>
  </si>
  <si>
    <t>France métropolitaine</t>
  </si>
  <si>
    <t>Secteur non marchand (CAE)</t>
  </si>
  <si>
    <t>Secteur marchand (CIE)</t>
  </si>
  <si>
    <t>Cumul annuel</t>
  </si>
  <si>
    <t>Définition</t>
  </si>
  <si>
    <t>Ensemble</t>
  </si>
  <si>
    <t>A LIRE</t>
  </si>
  <si>
    <r>
      <t>Type de données
Source
Définitions</t>
    </r>
    <r>
      <rPr>
        <b/>
        <sz val="10"/>
        <color indexed="10"/>
        <rFont val="Calibri"/>
        <family val="2"/>
      </rPr>
      <t/>
    </r>
  </si>
  <si>
    <t xml:space="preserve">Champ </t>
  </si>
  <si>
    <t>: France métropolitaine</t>
  </si>
  <si>
    <t>: Provence-Alpes-Côte d'Azur</t>
  </si>
  <si>
    <t>: Alpes-de-Haute-Provence</t>
  </si>
  <si>
    <t>: Hautes-Alpes</t>
  </si>
  <si>
    <t>: Alpes-Maritimes</t>
  </si>
  <si>
    <t>: Bouches-du-Rhône</t>
  </si>
  <si>
    <t>: Var</t>
  </si>
  <si>
    <t>: Vaucluse</t>
  </si>
  <si>
    <t>France métro</t>
  </si>
  <si>
    <t>Paca</t>
  </si>
  <si>
    <t>Dep04</t>
  </si>
  <si>
    <t>Dep05</t>
  </si>
  <si>
    <t>Dep06</t>
  </si>
  <si>
    <t>Dep13</t>
  </si>
  <si>
    <t>Dep83</t>
  </si>
  <si>
    <t>Dep84</t>
  </si>
  <si>
    <t>Flux</t>
  </si>
  <si>
    <t>Stocks</t>
  </si>
  <si>
    <t>Date d'étude</t>
  </si>
  <si>
    <t>Cumul des embauches</t>
  </si>
  <si>
    <t>Nombre d'embauches* en contrat unique d'insertion</t>
  </si>
  <si>
    <t>Mise à jour</t>
  </si>
  <si>
    <r>
      <t xml:space="preserve">Part des reconductions
tous secteurs
</t>
    </r>
    <r>
      <rPr>
        <i/>
        <sz val="9.9"/>
        <color indexed="8"/>
        <rFont val="Verdana"/>
        <family val="2"/>
      </rPr>
      <t>(en %)</t>
    </r>
  </si>
  <si>
    <r>
      <t xml:space="preserve">Variation du cumul
</t>
    </r>
    <r>
      <rPr>
        <i/>
        <sz val="9.9"/>
        <color indexed="8"/>
        <rFont val="Verdana"/>
        <family val="2"/>
      </rPr>
      <t>(en %)</t>
    </r>
  </si>
  <si>
    <t>VERIF somme des dép = région</t>
  </si>
  <si>
    <t>Agence de services et de paiement (ASP)</t>
  </si>
  <si>
    <t>: ASP</t>
  </si>
  <si>
    <t>Données brutes, provisoires</t>
  </si>
  <si>
    <t>Secteur marchand
(CIE)</t>
  </si>
  <si>
    <t>EMBAUCHES EN CONTRATS UNIQUES D'INSERTION (CUI)</t>
  </si>
  <si>
    <t>Embauches en contrats uniques d'insertion (CUI)</t>
  </si>
  <si>
    <t>: Nombre d'embauches en contrats uniques d'insertion selon le type de secteur</t>
  </si>
  <si>
    <t>Note : Données en fin de mois, brutes, provisoires</t>
  </si>
  <si>
    <t>: brutes, provisoires</t>
  </si>
  <si>
    <r>
      <t>Série longue depuis janvier 2010 :</t>
    </r>
    <r>
      <rPr>
        <sz val="10"/>
        <color indexed="8"/>
        <rFont val="Calibri"/>
        <family val="2"/>
      </rPr>
      <t xml:space="preserve">
Flux d'embauche en contrat unique d'insertion selon le type de secteur (marchand et non marchand) en France métropolitaine
Stocks de l'ensemble des contrats uniques d'insertion selon le type de secteur (marchand et non marchand) en France métropolitaine</t>
    </r>
  </si>
  <si>
    <r>
      <t>Série longue depuis janvier 2010 :</t>
    </r>
    <r>
      <rPr>
        <sz val="10"/>
        <color indexed="8"/>
        <rFont val="Calibri"/>
        <family val="2"/>
      </rPr>
      <t xml:space="preserve">
Flux d'embauche en contrat unique d'insertion selon le type de secteur (marchand et non marchand) en Paca
Stocks de l'ensemble des contrats uniques d'insertion selon le type de secteur (marchand et non marchand) en Paca</t>
    </r>
  </si>
  <si>
    <r>
      <t xml:space="preserve">Série longue depuis janvier 2010 :
</t>
    </r>
    <r>
      <rPr>
        <sz val="10"/>
        <color indexed="8"/>
        <rFont val="Calibri"/>
        <family val="2"/>
      </rPr>
      <t>Flux d'embauche en contrat unique d'insertion selon le type de secteur (marchand et non marchand) dans les Alpes-de-Haute-Provence
Stocks de l'ensemble des contrats uniques d'insertion selon le type de secteur (marchand et non marchand) dans les Alpes-de-Haute-Provence</t>
    </r>
  </si>
  <si>
    <r>
      <t xml:space="preserve">Série longue depuis janvier 2010 :
</t>
    </r>
    <r>
      <rPr>
        <sz val="10"/>
        <color indexed="8"/>
        <rFont val="Calibri"/>
        <family val="2"/>
      </rPr>
      <t>Flux d'embauche en contrat unique d'insertion selon le type de secteur (marchand et non marchand) dans les Hautes Alpes
Stocks de l'ensemble des contrats uniques d'insertion selon le type de secteur (marchand et non marchand) dans les Hautes Alpes</t>
    </r>
  </si>
  <si>
    <r>
      <t xml:space="preserve">Série longue depuis janvier 2010 :
</t>
    </r>
    <r>
      <rPr>
        <sz val="10"/>
        <color indexed="8"/>
        <rFont val="Calibri"/>
        <family val="2"/>
      </rPr>
      <t>Flux d'embauche en contrat unique d'insertion selon le type de secteur (marchand et non marchand) dans les Alpes-Maritimes
Stocks de l'ensemble des contrats uniques d'insertion selon le type de secteur (marchand et non marchand) dans les Alpes-Maritimes</t>
    </r>
  </si>
  <si>
    <r>
      <t xml:space="preserve">Série longue depuis janvier 2010 :
</t>
    </r>
    <r>
      <rPr>
        <sz val="10"/>
        <color indexed="8"/>
        <rFont val="Calibri"/>
        <family val="2"/>
      </rPr>
      <t>Flux d'embauche en contrat unique d'insertion selon le type de secteur (marchand et non marchand) dans les Bouches-du-Rhône
Stocks de l'ensemble des contrats uniques d'insertion selon le type de secteur (marchand et non marchand) dans les Bouches-du-Rhône</t>
    </r>
  </si>
  <si>
    <r>
      <t xml:space="preserve">Série longue depuis janvier 2010 :
</t>
    </r>
    <r>
      <rPr>
        <sz val="10"/>
        <color indexed="8"/>
        <rFont val="Calibri"/>
        <family val="2"/>
      </rPr>
      <t>Flux d'embauche en contrat unique d'insertion selon le type de secteur (marchand et non marchand) dans le Var
Stocks de l'ensemble des contrats uniques d'insertion selon le type de secteur (marchand et non marchand) dans le Var</t>
    </r>
  </si>
  <si>
    <r>
      <t xml:space="preserve">Série longue depuis janvier 2010 :
</t>
    </r>
    <r>
      <rPr>
        <sz val="10"/>
        <color indexed="8"/>
        <rFont val="Calibri"/>
        <family val="2"/>
      </rPr>
      <t>Flux d'embauche en contrat unique d'insertion selon le type de secteur (marchand et non marchand) dans le Vaucluse
Stocks de l'ensemble des contrats uniques d'insertion selon le type de secteur (marchand et non marchand) dans le Vaucluse</t>
    </r>
  </si>
  <si>
    <t>Avertissement</t>
  </si>
  <si>
    <t>Note : Données brutes, provisoires.</t>
  </si>
  <si>
    <r>
      <t>Tableau, par département :</t>
    </r>
    <r>
      <rPr>
        <sz val="10"/>
        <color indexed="8"/>
        <rFont val="Calibri"/>
        <family val="2"/>
      </rPr>
      <t xml:space="preserve">
Totalité des contrats uniques d'insertion
Contrats uniques d'insertion du secteur non marchand (CAE)
Contrats uniques d'insertion du du secteur marchand (CIE)
Cumul annuel et évolution
</t>
    </r>
    <r>
      <rPr>
        <b/>
        <sz val="10"/>
        <color indexed="8"/>
        <rFont val="Calibri"/>
        <family val="2"/>
      </rPr>
      <t>Graphique :</t>
    </r>
    <r>
      <rPr>
        <sz val="10"/>
        <color indexed="8"/>
        <rFont val="Calibri"/>
        <family val="2"/>
      </rPr>
      <t xml:space="preserve">
Cumul annuel des embauches en contrat unique d'insertion en Paca
</t>
    </r>
    <r>
      <rPr>
        <b/>
        <sz val="10"/>
        <color indexed="8"/>
        <rFont val="Calibri"/>
        <family val="2"/>
      </rPr>
      <t>Stocks depuis le démarrage de la mesure, par département :</t>
    </r>
    <r>
      <rPr>
        <sz val="10"/>
        <color indexed="8"/>
        <rFont val="Calibri"/>
        <family val="2"/>
      </rPr>
      <t xml:space="preserve">
Totalité des contrats uniques d'insertion
Contrats uniques d'insertion du secteur non marchand (CAE)
Contrats uniques d'insertion du du secteur marchand (CIE)   
Evolution du stock</t>
    </r>
  </si>
  <si>
    <t>Secteur  marchand
(CIE)</t>
  </si>
  <si>
    <r>
      <t xml:space="preserve">Variation sur un an </t>
    </r>
    <r>
      <rPr>
        <i/>
        <sz val="9.9"/>
        <color indexed="8"/>
        <rFont val="Verdana"/>
        <family val="2"/>
      </rPr>
      <t>(en %)</t>
    </r>
  </si>
  <si>
    <t>Secteur non marchand
(CAE/PEC)</t>
  </si>
  <si>
    <t>Secteur non marchand (CAE/PEC)</t>
  </si>
  <si>
    <t>*Embauches = Nouvelles entrées + reconductions</t>
  </si>
  <si>
    <t xml:space="preserve">*Stock = Entrées - Sorties, calculé depuis l'entrée en vigueur du dispositif </t>
  </si>
  <si>
    <t>: À partir de janvier 2018, les CUI-CAE sont transformés en Parcours emploi compétences (PEC). Il n'y a ainsi plus d'embauches en CUI-CAE. Le recours aux CUI-CIE est quant à lui limité aux Drom ou aux conseils départementaux qui les financent entièrement.</t>
  </si>
  <si>
    <t>VERIF Marchand+Non marchand = Ensemble</t>
  </si>
  <si>
    <r>
      <t xml:space="preserve">Stock* </t>
    </r>
    <r>
      <rPr>
        <sz val="9.9"/>
        <color indexed="8"/>
        <rFont val="Verdana"/>
        <family val="2"/>
      </rPr>
      <t>(</t>
    </r>
    <r>
      <rPr>
        <i/>
        <sz val="9.9"/>
        <color indexed="8"/>
        <rFont val="Verdana"/>
        <family val="2"/>
      </rPr>
      <t>en nombre</t>
    </r>
    <r>
      <rPr>
        <sz val="9.9"/>
        <color indexed="8"/>
        <rFont val="Verdana"/>
        <family val="2"/>
      </rPr>
      <t>)</t>
    </r>
  </si>
  <si>
    <t>Entrées</t>
  </si>
  <si>
    <t>Source : ASP - Traitement : Dares, Dreets Paca / Sese</t>
  </si>
  <si>
    <t>Source : ASP - Traitements : Dares, Dreets Paca / Sese</t>
  </si>
  <si>
    <t>34.6</t>
  </si>
  <si>
    <t>35.1</t>
  </si>
  <si>
    <t>50.4</t>
  </si>
  <si>
    <t>44.7</t>
  </si>
  <si>
    <t>28.6</t>
  </si>
  <si>
    <t>36.6</t>
  </si>
  <si>
    <t>38.7</t>
  </si>
  <si>
    <t>27.2</t>
  </si>
  <si>
    <t>sept</t>
  </si>
  <si>
    <t>: 31 décembre 2024</t>
  </si>
  <si>
    <t>Mise à jour : 31 décembre 2024</t>
  </si>
  <si>
    <t>Nombre d'embauches en septembre 2024</t>
  </si>
  <si>
    <t>De janvier à septembre 2024</t>
  </si>
  <si>
    <t>De janvier à septembre 2023</t>
  </si>
  <si>
    <t>Nombre de bénéficiaires de contrats uniques d'insertion à fin septembre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</si>
</sst>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_-* #,##0\ _€_-;\-* #,##0\ _€_-;_-* &quot;-&quot;??\ _€_-;_-@_-"/>
    <numFmt numFmtId="166" formatCode="[Red][&lt;0]\-&quot;&quot;0.0&quot;&quot;;[Blue][&gt;0]\+&quot;&quot;0.0&quot;&quot;;0.0"/>
    <numFmt numFmtId="167" formatCode="_-* #,##0.0\ _€_-;\-* #,##0.0\ _€_-;_-* &quot;-&quot;??\ _€_-;_-@_-"/>
  </numFmts>
  <fonts count="4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b/>
      <sz val="10"/>
      <color indexed="10"/>
      <name val="Arial"/>
      <family val="2"/>
    </font>
    <font>
      <sz val="8"/>
      <color indexed="8"/>
      <name val="Verdana"/>
      <family val="2"/>
    </font>
    <font>
      <i/>
      <sz val="8"/>
      <color indexed="8"/>
      <name val="Verdana"/>
      <family val="2"/>
    </font>
    <font>
      <b/>
      <sz val="16"/>
      <color indexed="8"/>
      <name val="Calibri"/>
      <family val="2"/>
    </font>
    <font>
      <b/>
      <sz val="12"/>
      <name val="Arial"/>
      <family val="2"/>
    </font>
    <font>
      <b/>
      <sz val="15"/>
      <name val="Calibri"/>
      <family val="2"/>
    </font>
    <font>
      <b/>
      <sz val="15"/>
      <color indexed="10"/>
      <name val="Arial"/>
      <family val="2"/>
    </font>
    <font>
      <b/>
      <sz val="8"/>
      <color indexed="81"/>
      <name val="Tahoma"/>
      <family val="2"/>
    </font>
    <font>
      <sz val="8"/>
      <color indexed="81"/>
      <name val="Tahoma"/>
      <family val="2"/>
    </font>
    <font>
      <sz val="8"/>
      <name val="Arial"/>
      <family val="2"/>
    </font>
    <font>
      <b/>
      <sz val="8"/>
      <name val="Arial"/>
      <family val="2"/>
    </font>
    <font>
      <sz val="8"/>
      <color indexed="8"/>
      <name val="Arial"/>
      <family val="2"/>
    </font>
    <font>
      <b/>
      <sz val="8"/>
      <color indexed="8"/>
      <name val="Arial"/>
      <family val="2"/>
    </font>
    <font>
      <sz val="9.9"/>
      <name val="Verdana"/>
      <family val="2"/>
    </font>
    <font>
      <i/>
      <sz val="10"/>
      <color indexed="10"/>
      <name val="Arial"/>
      <family val="2"/>
    </font>
    <font>
      <b/>
      <sz val="20"/>
      <color indexed="8"/>
      <name val="Calibri"/>
      <family val="2"/>
    </font>
    <font>
      <b/>
      <sz val="9.9"/>
      <name val="Verdana"/>
      <family val="2"/>
    </font>
    <font>
      <b/>
      <u/>
      <sz val="10"/>
      <color rgb="FFFF0000"/>
      <name val="Arial"/>
      <family val="2"/>
    </font>
    <font>
      <sz val="10"/>
      <color rgb="FFFF0000"/>
      <name val="Arial"/>
      <family val="2"/>
    </font>
    <font>
      <i/>
      <sz val="8"/>
      <color rgb="FFFF0000"/>
      <name val="Verdana"/>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s>
  <borders count="41">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23"/>
      </left>
      <right style="mediumDashed">
        <color indexed="23"/>
      </right>
      <top style="medium">
        <color indexed="23"/>
      </top>
      <bottom style="medium">
        <color indexed="23"/>
      </bottom>
      <diagonal/>
    </border>
    <border>
      <left style="mediumDashed">
        <color indexed="23"/>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right/>
      <top style="medium">
        <color indexed="23"/>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ck">
        <color indexed="64"/>
      </left>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diagonal/>
    </border>
    <border>
      <left style="thick">
        <color indexed="64"/>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cellStyleXfs>
  <cellXfs count="156">
    <xf numFmtId="0" fontId="0" fillId="0" borderId="0" xfId="0"/>
    <xf numFmtId="0" fontId="1" fillId="0" borderId="0" xfId="0" applyFont="1" applyAlignment="1">
      <alignment horizontal="center" vertical="center"/>
    </xf>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165" fontId="3" fillId="3" borderId="1" xfId="2" applyNumberFormat="1" applyFont="1" applyFill="1" applyBorder="1" applyAlignment="1">
      <alignment horizontal="right" vertical="top" wrapText="1"/>
    </xf>
    <xf numFmtId="165" fontId="2" fillId="3" borderId="1" xfId="2" applyNumberFormat="1" applyFont="1" applyFill="1" applyBorder="1" applyAlignment="1">
      <alignment horizontal="right" vertical="top" wrapText="1"/>
    </xf>
    <xf numFmtId="165" fontId="3" fillId="0" borderId="1" xfId="2" applyNumberFormat="1" applyFont="1" applyFill="1" applyBorder="1" applyAlignment="1">
      <alignment horizontal="right" vertical="top" wrapText="1"/>
    </xf>
    <xf numFmtId="165" fontId="2" fillId="0" borderId="1" xfId="2" applyNumberFormat="1" applyFont="1" applyFill="1" applyBorder="1" applyAlignment="1">
      <alignment horizontal="right" vertical="top" wrapText="1"/>
    </xf>
    <xf numFmtId="165"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5" fontId="0" fillId="2" borderId="0" xfId="0" applyNumberFormat="1" applyFill="1"/>
    <xf numFmtId="0" fontId="2" fillId="5" borderId="3"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12" fillId="2" borderId="0" xfId="0" applyFont="1" applyFill="1" applyBorder="1" applyAlignment="1">
      <alignment horizontal="left" vertical="center" wrapText="1"/>
    </xf>
    <xf numFmtId="0" fontId="0" fillId="2" borderId="0" xfId="0" applyFill="1" applyBorder="1"/>
    <xf numFmtId="0" fontId="14" fillId="0" borderId="0" xfId="0" applyFont="1" applyFill="1" applyBorder="1" applyAlignment="1">
      <alignment vertical="center"/>
    </xf>
    <xf numFmtId="0" fontId="0" fillId="0" borderId="0" xfId="0" applyFill="1" applyBorder="1" applyAlignment="1">
      <alignment vertical="center"/>
    </xf>
    <xf numFmtId="0" fontId="22" fillId="0" borderId="0" xfId="0" applyFont="1" applyBorder="1"/>
    <xf numFmtId="3" fontId="1" fillId="0" borderId="0" xfId="0" applyNumberFormat="1" applyFont="1" applyBorder="1" applyAlignment="1">
      <alignment horizontal="right"/>
    </xf>
    <xf numFmtId="0" fontId="1" fillId="0" borderId="4" xfId="0" applyFont="1" applyBorder="1"/>
    <xf numFmtId="3" fontId="1" fillId="0" borderId="4" xfId="0" applyNumberFormat="1" applyFont="1" applyBorder="1" applyAlignment="1">
      <alignment horizontal="right"/>
    </xf>
    <xf numFmtId="3" fontId="9" fillId="0" borderId="4" xfId="0" applyNumberFormat="1" applyFont="1" applyBorder="1" applyAlignment="1">
      <alignment horizontal="right"/>
    </xf>
    <xf numFmtId="0" fontId="2" fillId="5" borderId="1" xfId="0" applyFont="1" applyFill="1" applyBorder="1" applyAlignment="1">
      <alignment horizontal="center" vertical="center" wrapText="1"/>
    </xf>
    <xf numFmtId="0" fontId="23" fillId="2" borderId="0" xfId="0" applyFont="1" applyFill="1" applyBorder="1" applyAlignment="1">
      <alignment horizontal="left" vertical="top"/>
    </xf>
    <xf numFmtId="0" fontId="24" fillId="2" borderId="0" xfId="0" applyFont="1" applyFill="1" applyBorder="1" applyAlignment="1">
      <alignment horizontal="left" vertical="top"/>
    </xf>
    <xf numFmtId="0" fontId="7"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xf numFmtId="0" fontId="1" fillId="0" borderId="8" xfId="0" applyFont="1" applyBorder="1"/>
    <xf numFmtId="0" fontId="3" fillId="5" borderId="1" xfId="0" applyFont="1" applyFill="1" applyBorder="1" applyAlignment="1">
      <alignment horizontal="center" vertical="center" wrapText="1"/>
    </xf>
    <xf numFmtId="0" fontId="27" fillId="0" borderId="0" xfId="0" applyFont="1" applyAlignment="1">
      <alignment horizontal="center"/>
    </xf>
    <xf numFmtId="3" fontId="28" fillId="0" borderId="9" xfId="0" applyNumberFormat="1" applyFont="1" applyBorder="1" applyAlignment="1">
      <alignment horizontal="center"/>
    </xf>
    <xf numFmtId="3" fontId="28" fillId="0" borderId="10" xfId="0" applyNumberFormat="1" applyFont="1" applyBorder="1" applyAlignment="1">
      <alignment horizontal="center"/>
    </xf>
    <xf numFmtId="3" fontId="1" fillId="0" borderId="7" xfId="0" applyNumberFormat="1" applyFont="1" applyBorder="1" applyAlignment="1">
      <alignment horizontal="right"/>
    </xf>
    <xf numFmtId="0" fontId="33" fillId="0" borderId="0" xfId="0" applyFont="1" applyAlignment="1">
      <alignment horizontal="center" vertical="center"/>
    </xf>
    <xf numFmtId="0" fontId="32" fillId="0" borderId="5" xfId="0" applyFont="1" applyBorder="1" applyAlignment="1">
      <alignment horizontal="center" vertical="center"/>
    </xf>
    <xf numFmtId="0" fontId="33" fillId="0" borderId="5" xfId="0" applyFont="1" applyBorder="1" applyAlignment="1">
      <alignment horizontal="center" vertical="center" wrapText="1"/>
    </xf>
    <xf numFmtId="17" fontId="31" fillId="0" borderId="0" xfId="0" applyNumberFormat="1" applyFont="1" applyBorder="1"/>
    <xf numFmtId="0" fontId="8" fillId="0" borderId="0" xfId="0" applyFont="1" applyBorder="1" applyAlignment="1">
      <alignment vertical="center" wrapText="1"/>
    </xf>
    <xf numFmtId="0" fontId="25" fillId="2" borderId="0" xfId="0" applyFont="1" applyFill="1" applyBorder="1" applyAlignment="1">
      <alignment vertical="center" wrapText="1"/>
    </xf>
    <xf numFmtId="17" fontId="3" fillId="5" borderId="3" xfId="0" applyNumberFormat="1" applyFont="1" applyFill="1" applyBorder="1" applyAlignment="1">
      <alignment horizontal="center" vertical="center" wrapText="1"/>
    </xf>
    <xf numFmtId="0" fontId="6" fillId="2" borderId="0" xfId="0" applyFont="1" applyFill="1" applyBorder="1" applyAlignment="1">
      <alignment vertical="center" wrapText="1"/>
    </xf>
    <xf numFmtId="167" fontId="35" fillId="3" borderId="1" xfId="2" applyNumberFormat="1" applyFont="1" applyFill="1" applyBorder="1" applyAlignment="1">
      <alignment horizontal="right" vertical="top" wrapText="1"/>
    </xf>
    <xf numFmtId="167" fontId="35" fillId="0" borderId="1" xfId="2" applyNumberFormat="1" applyFont="1" applyFill="1" applyBorder="1" applyAlignment="1">
      <alignment horizontal="right" vertical="top" wrapText="1"/>
    </xf>
    <xf numFmtId="0" fontId="36" fillId="0" borderId="0" xfId="0" applyFont="1" applyBorder="1" applyAlignment="1">
      <alignment vertical="top"/>
    </xf>
    <xf numFmtId="0" fontId="31" fillId="0" borderId="0" xfId="0" applyFont="1" applyBorder="1" applyAlignment="1">
      <alignment vertical="center" wrapText="1"/>
    </xf>
    <xf numFmtId="3" fontId="28" fillId="0" borderId="11" xfId="0" quotePrefix="1" applyNumberFormat="1" applyFont="1" applyBorder="1" applyAlignment="1">
      <alignment horizontal="center"/>
    </xf>
    <xf numFmtId="167" fontId="38" fillId="4" borderId="2"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17" fontId="3" fillId="5" borderId="19" xfId="0" applyNumberFormat="1" applyFont="1" applyFill="1" applyBorder="1" applyAlignment="1">
      <alignment horizontal="center" vertical="center" wrapText="1"/>
    </xf>
    <xf numFmtId="17" fontId="3" fillId="5" borderId="20" xfId="0" applyNumberFormat="1" applyFont="1" applyFill="1" applyBorder="1" applyAlignment="1">
      <alignment horizontal="center" vertical="center" wrapText="1"/>
    </xf>
    <xf numFmtId="165" fontId="3" fillId="3" borderId="21" xfId="2" applyNumberFormat="1" applyFont="1" applyFill="1" applyBorder="1" applyAlignment="1">
      <alignment horizontal="right" vertical="top" wrapText="1"/>
    </xf>
    <xf numFmtId="165" fontId="3" fillId="3" borderId="22" xfId="2" applyNumberFormat="1" applyFont="1" applyFill="1" applyBorder="1" applyAlignment="1">
      <alignment horizontal="right" vertical="top" wrapText="1"/>
    </xf>
    <xf numFmtId="165" fontId="3" fillId="0" borderId="21" xfId="2" applyNumberFormat="1" applyFont="1" applyFill="1" applyBorder="1" applyAlignment="1">
      <alignment horizontal="right" vertical="top" wrapText="1"/>
    </xf>
    <xf numFmtId="165" fontId="3" fillId="0" borderId="22" xfId="2" applyNumberFormat="1" applyFont="1" applyFill="1" applyBorder="1" applyAlignment="1">
      <alignment horizontal="right" vertical="top" wrapText="1"/>
    </xf>
    <xf numFmtId="165" fontId="2" fillId="4" borderId="19" xfId="2" applyNumberFormat="1" applyFont="1" applyFill="1" applyBorder="1" applyAlignment="1">
      <alignment horizontal="right" vertical="top" wrapText="1"/>
    </xf>
    <xf numFmtId="165" fontId="2" fillId="4" borderId="20" xfId="2" applyNumberFormat="1" applyFont="1" applyFill="1" applyBorder="1" applyAlignment="1">
      <alignment horizontal="right" vertical="top" wrapText="1"/>
    </xf>
    <xf numFmtId="15" fontId="36" fillId="0" borderId="0" xfId="0" applyNumberFormat="1" applyFont="1" applyBorder="1" applyAlignment="1">
      <alignment vertical="top"/>
    </xf>
    <xf numFmtId="17" fontId="8" fillId="7" borderId="0" xfId="0" applyNumberFormat="1" applyFont="1" applyFill="1" applyBorder="1"/>
    <xf numFmtId="3" fontId="9" fillId="7" borderId="4" xfId="0" applyNumberFormat="1" applyFont="1" applyFill="1" applyBorder="1" applyAlignment="1">
      <alignment horizontal="right"/>
    </xf>
    <xf numFmtId="3" fontId="1" fillId="7" borderId="4" xfId="0" applyNumberFormat="1" applyFont="1" applyFill="1" applyBorder="1" applyAlignment="1">
      <alignment horizontal="right"/>
    </xf>
    <xf numFmtId="3" fontId="1" fillId="7" borderId="0" xfId="0" applyNumberFormat="1" applyFont="1" applyFill="1" applyBorder="1" applyAlignment="1">
      <alignment horizontal="right"/>
    </xf>
    <xf numFmtId="3" fontId="1" fillId="7" borderId="7" xfId="0" applyNumberFormat="1" applyFont="1" applyFill="1" applyBorder="1" applyAlignment="1">
      <alignment horizontal="right"/>
    </xf>
    <xf numFmtId="17" fontId="0" fillId="0" borderId="0" xfId="0" applyNumberFormat="1"/>
    <xf numFmtId="0" fontId="3" fillId="5" borderId="24"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0" fontId="2" fillId="5" borderId="1" xfId="0" applyFont="1" applyFill="1" applyBorder="1" applyAlignment="1">
      <alignment horizontal="center" vertical="center" wrapText="1"/>
    </xf>
    <xf numFmtId="17" fontId="3" fillId="5" borderId="21" xfId="0" applyNumberFormat="1" applyFont="1" applyFill="1" applyBorder="1" applyAlignment="1">
      <alignment horizontal="center" vertical="center" wrapText="1"/>
    </xf>
    <xf numFmtId="17" fontId="3" fillId="5" borderId="22" xfId="0" applyNumberFormat="1" applyFont="1" applyFill="1" applyBorder="1" applyAlignment="1">
      <alignment horizontal="center" vertical="center" wrapText="1"/>
    </xf>
    <xf numFmtId="166" fontId="3" fillId="3" borderId="21" xfId="2" applyNumberFormat="1" applyFont="1" applyFill="1" applyBorder="1" applyAlignment="1">
      <alignment horizontal="right" vertical="top" wrapText="1"/>
    </xf>
    <xf numFmtId="166" fontId="3" fillId="0" borderId="21" xfId="2" applyNumberFormat="1" applyFont="1" applyFill="1" applyBorder="1" applyAlignment="1">
      <alignment horizontal="right" vertical="top" wrapText="1"/>
    </xf>
    <xf numFmtId="166" fontId="3" fillId="4" borderId="19" xfId="2" applyNumberFormat="1" applyFont="1" applyFill="1" applyBorder="1" applyAlignment="1">
      <alignment horizontal="right" vertical="top" wrapText="1"/>
    </xf>
    <xf numFmtId="0" fontId="1" fillId="0" borderId="18" xfId="0" applyFont="1" applyBorder="1" applyAlignment="1">
      <alignment horizontal="center" vertical="center" wrapText="1"/>
    </xf>
    <xf numFmtId="0" fontId="39" fillId="0" borderId="0" xfId="0" applyFont="1" applyAlignment="1">
      <alignment horizontal="left"/>
    </xf>
    <xf numFmtId="0" fontId="39" fillId="0" borderId="0" xfId="0" applyFont="1"/>
    <xf numFmtId="0" fontId="40" fillId="0" borderId="0" xfId="0" applyFont="1" applyBorder="1"/>
    <xf numFmtId="0" fontId="40" fillId="0" borderId="0" xfId="0" applyFont="1"/>
    <xf numFmtId="0" fontId="32" fillId="0" borderId="16" xfId="0" applyFont="1" applyBorder="1" applyAlignment="1">
      <alignment horizontal="center"/>
    </xf>
    <xf numFmtId="0" fontId="32" fillId="0" borderId="25" xfId="0" applyFont="1" applyBorder="1" applyAlignment="1">
      <alignment horizontal="center"/>
    </xf>
    <xf numFmtId="0" fontId="0" fillId="0" borderId="0" xfId="0" applyBorder="1"/>
    <xf numFmtId="0" fontId="0" fillId="0" borderId="7" xfId="0" applyBorder="1"/>
    <xf numFmtId="0" fontId="33" fillId="0" borderId="25" xfId="0" applyFont="1" applyBorder="1" applyAlignment="1">
      <alignment horizontal="center" vertical="center" wrapText="1"/>
    </xf>
    <xf numFmtId="3" fontId="34" fillId="0" borderId="26" xfId="0" applyNumberFormat="1" applyFont="1" applyBorder="1" applyAlignment="1">
      <alignment horizontal="right"/>
    </xf>
    <xf numFmtId="3" fontId="34" fillId="0" borderId="27" xfId="0" applyNumberFormat="1" applyFont="1" applyBorder="1" applyAlignment="1">
      <alignment horizontal="right"/>
    </xf>
    <xf numFmtId="3" fontId="34" fillId="0" borderId="28" xfId="0" applyNumberFormat="1" applyFont="1" applyBorder="1" applyAlignment="1">
      <alignment horizontal="right"/>
    </xf>
    <xf numFmtId="3" fontId="34" fillId="0" borderId="29" xfId="0" applyNumberFormat="1" applyFont="1" applyBorder="1" applyAlignment="1">
      <alignment horizontal="right"/>
    </xf>
    <xf numFmtId="3" fontId="34" fillId="0" borderId="30" xfId="0" applyNumberFormat="1" applyFont="1" applyBorder="1" applyAlignment="1">
      <alignment horizontal="right"/>
    </xf>
    <xf numFmtId="3" fontId="34" fillId="0" borderId="31" xfId="0" applyNumberFormat="1" applyFont="1" applyBorder="1" applyAlignment="1">
      <alignment horizontal="right"/>
    </xf>
    <xf numFmtId="0" fontId="33" fillId="0" borderId="16" xfId="0" applyFont="1" applyBorder="1" applyAlignment="1">
      <alignment horizontal="center" vertical="center" wrapText="1"/>
    </xf>
    <xf numFmtId="3" fontId="34" fillId="0" borderId="32" xfId="0" applyNumberFormat="1" applyFont="1" applyBorder="1" applyAlignment="1">
      <alignment horizontal="right"/>
    </xf>
    <xf numFmtId="3" fontId="34" fillId="0" borderId="33" xfId="0" applyNumberFormat="1" applyFont="1" applyBorder="1" applyAlignment="1">
      <alignment horizontal="right"/>
    </xf>
    <xf numFmtId="0" fontId="32" fillId="0" borderId="34" xfId="0" applyFont="1" applyBorder="1" applyAlignment="1">
      <alignment horizontal="center"/>
    </xf>
    <xf numFmtId="3" fontId="34" fillId="0" borderId="35" xfId="0" applyNumberFormat="1" applyFont="1" applyBorder="1" applyAlignment="1">
      <alignment horizontal="right"/>
    </xf>
    <xf numFmtId="3" fontId="34" fillId="0" borderId="36" xfId="0" applyNumberFormat="1" applyFont="1" applyBorder="1" applyAlignment="1">
      <alignment horizontal="right"/>
    </xf>
    <xf numFmtId="0" fontId="0" fillId="0" borderId="37" xfId="0" applyBorder="1"/>
    <xf numFmtId="0" fontId="1" fillId="0" borderId="0" xfId="0" applyFont="1" applyBorder="1" applyAlignment="1">
      <alignment horizontal="right"/>
    </xf>
    <xf numFmtId="3" fontId="9" fillId="0" borderId="8" xfId="0" applyNumberFormat="1" applyFont="1" applyBorder="1" applyAlignment="1">
      <alignment horizontal="right"/>
    </xf>
    <xf numFmtId="166" fontId="3" fillId="4" borderId="2" xfId="2" applyNumberFormat="1" applyFont="1" applyFill="1" applyBorder="1" applyAlignment="1">
      <alignment horizontal="right" vertical="top" wrapText="1"/>
    </xf>
    <xf numFmtId="17" fontId="8" fillId="7" borderId="39" xfId="0" applyNumberFormat="1" applyFont="1" applyFill="1" applyBorder="1"/>
    <xf numFmtId="3" fontId="9" fillId="7" borderId="40" xfId="0" applyNumberFormat="1" applyFont="1" applyFill="1" applyBorder="1" applyAlignment="1">
      <alignment horizontal="right"/>
    </xf>
    <xf numFmtId="3" fontId="1" fillId="7" borderId="40" xfId="0" applyNumberFormat="1" applyFont="1" applyFill="1" applyBorder="1" applyAlignment="1">
      <alignment horizontal="right"/>
    </xf>
    <xf numFmtId="3" fontId="1" fillId="7" borderId="39" xfId="0" applyNumberFormat="1" applyFont="1" applyFill="1" applyBorder="1" applyAlignment="1">
      <alignment horizontal="right"/>
    </xf>
    <xf numFmtId="3" fontId="1" fillId="7" borderId="38" xfId="0" applyNumberFormat="1" applyFont="1" applyFill="1" applyBorder="1" applyAlignment="1">
      <alignment horizontal="right"/>
    </xf>
    <xf numFmtId="49" fontId="36" fillId="0" borderId="0" xfId="0" applyNumberFormat="1" applyFont="1" applyBorder="1" applyAlignment="1">
      <alignment vertical="top"/>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8"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41" fillId="2" borderId="0" xfId="0" applyFont="1" applyFill="1" applyBorder="1" applyAlignment="1">
      <alignment horizontal="justify" vertical="top" wrapText="1"/>
    </xf>
    <xf numFmtId="0" fontId="37" fillId="2" borderId="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1" fillId="2" borderId="0" xfId="0" applyFont="1" applyFill="1" applyBorder="1" applyAlignment="1">
      <alignment horizontal="left" vertical="top" wrapText="1"/>
    </xf>
    <xf numFmtId="0" fontId="26" fillId="0" borderId="16" xfId="0" applyFont="1" applyBorder="1" applyAlignment="1">
      <alignment horizontal="center"/>
    </xf>
    <xf numFmtId="0" fontId="26" fillId="0" borderId="17" xfId="0" applyFont="1" applyBorder="1" applyAlignment="1">
      <alignment horizontal="center"/>
    </xf>
    <xf numFmtId="0" fontId="26" fillId="0" borderId="18" xfId="0" applyFont="1" applyBorder="1" applyAlignment="1">
      <alignment horizont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34" xfId="0"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cellXfs>
  <cellStyles count="3">
    <cellStyle name="Lien hypertexte" xfId="1" builtinId="8"/>
    <cellStyle name="Milliers" xfId="2" builtinId="3"/>
    <cellStyle name="Normal" xfId="0" builtinId="0"/>
  </cellStyles>
  <dxfs count="0"/>
  <tableStyles count="1" defaultTableStyle="TableStyleMedium9" defaultPivotStyle="PivotStyleLight16">
    <tableStyle name="Invisible" pivot="0" table="0" count="0" xr9:uid="{7EA6F194-3C3A-4C4E-998C-EE1312354831}"/>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0" i="0" u="none" strike="noStrike" baseline="0">
                <a:solidFill>
                  <a:srgbClr val="000000"/>
                </a:solidFill>
                <a:latin typeface="Arial"/>
                <a:ea typeface="Arial"/>
                <a:cs typeface="Arial"/>
              </a:defRPr>
            </a:pPr>
            <a:r>
              <a:rPr lang="fr-FR" sz="1200" b="1" i="0" u="none" strike="noStrike" baseline="0">
                <a:solidFill>
                  <a:srgbClr val="000000"/>
                </a:solidFill>
                <a:latin typeface="Arial"/>
                <a:cs typeface="Arial"/>
              </a:rPr>
              <a:t>Evolution du nombre d'embauches* en contrat unique d'insertion en Paca</a:t>
            </a:r>
          </a:p>
          <a:p>
            <a:pPr>
              <a:defRPr sz="1550" b="0" i="0" u="none" strike="noStrike" baseline="0">
                <a:solidFill>
                  <a:srgbClr val="000000"/>
                </a:solidFill>
                <a:latin typeface="Arial"/>
                <a:ea typeface="Arial"/>
                <a:cs typeface="Arial"/>
              </a:defRPr>
            </a:pPr>
            <a:r>
              <a:rPr lang="fr-FR" sz="1000" b="0" i="1" u="none" strike="noStrike" baseline="0">
                <a:solidFill>
                  <a:srgbClr val="000000"/>
                </a:solidFill>
                <a:latin typeface="Arial"/>
                <a:cs typeface="Arial"/>
              </a:rPr>
              <a:t>(cumuls depuis janvier)</a:t>
            </a:r>
            <a:endParaRPr lang="fr-FR" sz="1000" b="1" i="0" u="none" strike="noStrike" baseline="0">
              <a:solidFill>
                <a:srgbClr val="000000"/>
              </a:solidFill>
              <a:latin typeface="Arial"/>
              <a:cs typeface="Arial"/>
            </a:endParaRPr>
          </a:p>
          <a:p>
            <a:pPr>
              <a:defRPr sz="1550" b="0" i="0" u="none" strike="noStrike" baseline="0">
                <a:solidFill>
                  <a:srgbClr val="000000"/>
                </a:solidFill>
                <a:latin typeface="Arial"/>
                <a:ea typeface="Arial"/>
                <a:cs typeface="Arial"/>
              </a:defRPr>
            </a:pPr>
            <a:endParaRPr lang="fr-FR" sz="1000" b="1" i="0" u="none" strike="noStrike" baseline="0">
              <a:solidFill>
                <a:srgbClr val="000000"/>
              </a:solidFill>
              <a:latin typeface="Arial"/>
              <a:cs typeface="Arial"/>
            </a:endParaRPr>
          </a:p>
        </c:rich>
      </c:tx>
      <c:layout>
        <c:manualLayout>
          <c:xMode val="edge"/>
          <c:yMode val="edge"/>
          <c:x val="0.15197956577266922"/>
          <c:y val="2.9411764705882353E-2"/>
        </c:manualLayout>
      </c:layout>
      <c:overlay val="0"/>
      <c:spPr>
        <a:noFill/>
        <a:ln w="25400">
          <a:noFill/>
        </a:ln>
      </c:spPr>
    </c:title>
    <c:autoTitleDeleted val="0"/>
    <c:plotArea>
      <c:layout>
        <c:manualLayout>
          <c:layoutTarget val="inner"/>
          <c:xMode val="edge"/>
          <c:yMode val="edge"/>
          <c:x val="7.1140043664754668E-2"/>
          <c:y val="0.182009323461433"/>
          <c:w val="0.90566148985540718"/>
          <c:h val="0.52882829944764365"/>
        </c:manualLayout>
      </c:layout>
      <c:barChart>
        <c:barDir val="col"/>
        <c:grouping val="clustered"/>
        <c:varyColors val="0"/>
        <c:ser>
          <c:idx val="1"/>
          <c:order val="0"/>
          <c:spPr>
            <a:solidFill>
              <a:srgbClr val="99CCFF"/>
            </a:solidFill>
            <a:ln w="12700">
              <a:solidFill>
                <a:srgbClr val="000000"/>
              </a:solidFill>
              <a:prstDash val="solid"/>
            </a:ln>
          </c:spPr>
          <c:invertIfNegative val="0"/>
          <c:cat>
            <c:strRef>
              <c:f>'CUI à masquer'!$B$3:$B$16</c:f>
              <c:strCache>
                <c:ptCount val="14"/>
                <c:pt idx="0">
                  <c:v>janv-sept 2010 </c:v>
                </c:pt>
                <c:pt idx="1">
                  <c:v>janv-sept 2011 </c:v>
                </c:pt>
                <c:pt idx="2">
                  <c:v>janv-sept 2012 </c:v>
                </c:pt>
                <c:pt idx="3">
                  <c:v>janv-sept 2013 </c:v>
                </c:pt>
                <c:pt idx="4">
                  <c:v>janv-sept 2014 </c:v>
                </c:pt>
                <c:pt idx="5">
                  <c:v>janv-sept 2015 </c:v>
                </c:pt>
                <c:pt idx="6">
                  <c:v>janv-sept 2016 </c:v>
                </c:pt>
                <c:pt idx="7">
                  <c:v>janv-sept 2017 </c:v>
                </c:pt>
                <c:pt idx="8">
                  <c:v>janv-sept 2018 </c:v>
                </c:pt>
                <c:pt idx="9">
                  <c:v>janv-sept 2019 </c:v>
                </c:pt>
                <c:pt idx="10">
                  <c:v>janv-sept 2020 </c:v>
                </c:pt>
                <c:pt idx="11">
                  <c:v>janv-sept 2021 </c:v>
                </c:pt>
                <c:pt idx="12">
                  <c:v>janv-sept 2022 </c:v>
                </c:pt>
                <c:pt idx="13">
                  <c:v>janv-sept 2023 </c:v>
                </c:pt>
              </c:strCache>
            </c:strRef>
          </c:cat>
          <c:val>
            <c:numRef>
              <c:f>'CUI à masquer'!$C$3:$C$16</c:f>
              <c:numCache>
                <c:formatCode>#,##0</c:formatCode>
                <c:ptCount val="14"/>
                <c:pt idx="0">
                  <c:v>36185</c:v>
                </c:pt>
                <c:pt idx="1">
                  <c:v>23305</c:v>
                </c:pt>
                <c:pt idx="2">
                  <c:v>32363</c:v>
                </c:pt>
                <c:pt idx="3">
                  <c:v>27711</c:v>
                </c:pt>
                <c:pt idx="4">
                  <c:v>21674</c:v>
                </c:pt>
                <c:pt idx="5">
                  <c:v>21446</c:v>
                </c:pt>
                <c:pt idx="6">
                  <c:v>28122</c:v>
                </c:pt>
                <c:pt idx="7">
                  <c:v>19429</c:v>
                </c:pt>
                <c:pt idx="8">
                  <c:v>9447</c:v>
                </c:pt>
                <c:pt idx="9">
                  <c:v>7950</c:v>
                </c:pt>
                <c:pt idx="10">
                  <c:v>5957</c:v>
                </c:pt>
                <c:pt idx="11">
                  <c:v>9302</c:v>
                </c:pt>
                <c:pt idx="12">
                  <c:v>6969</c:v>
                </c:pt>
                <c:pt idx="13">
                  <c:v>4503</c:v>
                </c:pt>
              </c:numCache>
            </c:numRef>
          </c:val>
          <c:extLst>
            <c:ext xmlns:c16="http://schemas.microsoft.com/office/drawing/2014/chart" uri="{C3380CC4-5D6E-409C-BE32-E72D297353CC}">
              <c16:uniqueId val="{00000000-1D54-4E48-9A86-46CD3D82C8B4}"/>
            </c:ext>
          </c:extLst>
        </c:ser>
        <c:dLbls>
          <c:showLegendKey val="0"/>
          <c:showVal val="0"/>
          <c:showCatName val="0"/>
          <c:showSerName val="0"/>
          <c:showPercent val="0"/>
          <c:showBubbleSize val="0"/>
        </c:dLbls>
        <c:gapWidth val="150"/>
        <c:axId val="242558848"/>
        <c:axId val="242560384"/>
      </c:barChart>
      <c:catAx>
        <c:axId val="24255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60384"/>
        <c:crosses val="autoZero"/>
        <c:auto val="1"/>
        <c:lblAlgn val="ctr"/>
        <c:lblOffset val="100"/>
        <c:tickLblSkip val="1"/>
        <c:tickMarkSkip val="1"/>
        <c:noMultiLvlLbl val="1"/>
      </c:catAx>
      <c:valAx>
        <c:axId val="242560384"/>
        <c:scaling>
          <c:orientation val="minMax"/>
          <c:max val="40000"/>
          <c:min val="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58848"/>
        <c:crosses val="autoZero"/>
        <c:crossBetween val="between"/>
        <c:majorUnit val="500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6</xdr:col>
          <xdr:colOff>714375</xdr:colOff>
          <xdr:row>30</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152400</xdr:colOff>
      <xdr:row>20</xdr:row>
      <xdr:rowOff>76199</xdr:rowOff>
    </xdr:from>
    <xdr:to>
      <xdr:col>7</xdr:col>
      <xdr:colOff>933450</xdr:colOff>
      <xdr:row>36</xdr:row>
      <xdr:rowOff>28574</xdr:rowOff>
    </xdr:to>
    <xdr:graphicFrame macro="">
      <xdr:nvGraphicFramePr>
        <xdr:cNvPr id="8193" name="Chart 1">
          <a:extLst>
            <a:ext uri="{FF2B5EF4-FFF2-40B4-BE49-F238E27FC236}">
              <a16:creationId xmlns:a16="http://schemas.microsoft.com/office/drawing/2014/main" id="{00000000-0008-0000-02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34</xdr:row>
      <xdr:rowOff>104775</xdr:rowOff>
    </xdr:from>
    <xdr:to>
      <xdr:col>3</xdr:col>
      <xdr:colOff>190500</xdr:colOff>
      <xdr:row>36</xdr:row>
      <xdr:rowOff>66675</xdr:rowOff>
    </xdr:to>
    <xdr:sp macro="" textlink="">
      <xdr:nvSpPr>
        <xdr:cNvPr id="8194" name="Text Box 1">
          <a:extLst>
            <a:ext uri="{FF2B5EF4-FFF2-40B4-BE49-F238E27FC236}">
              <a16:creationId xmlns:a16="http://schemas.microsoft.com/office/drawing/2014/main" id="{00000000-0008-0000-0200-000002200000}"/>
            </a:ext>
          </a:extLst>
        </xdr:cNvPr>
        <xdr:cNvSpPr txBox="1">
          <a:spLocks noChangeArrowheads="1"/>
        </xdr:cNvSpPr>
      </xdr:nvSpPr>
      <xdr:spPr bwMode="auto">
        <a:xfrm>
          <a:off x="171450" y="7429500"/>
          <a:ext cx="4333875" cy="533400"/>
        </a:xfrm>
        <a:prstGeom prst="rect">
          <a:avLst/>
        </a:prstGeom>
        <a:noFill/>
        <a:ln w="9525">
          <a:noFill/>
          <a:miter lim="800000"/>
          <a:headEnd/>
          <a:tailEnd/>
        </a:ln>
      </xdr:spPr>
      <xdr:txBody>
        <a:bodyPr vertOverflow="clip" wrap="square" lIns="18288" tIns="22860" rIns="0" bIns="0" anchor="t" upright="1"/>
        <a:lstStyle/>
        <a:p>
          <a:pPr algn="l" rtl="0">
            <a:defRPr sz="1000"/>
          </a:pPr>
          <a:r>
            <a:rPr lang="fr-FR" sz="1000" b="0" i="0" u="none" strike="noStrike" baseline="0">
              <a:solidFill>
                <a:srgbClr val="000000"/>
              </a:solidFill>
              <a:latin typeface="Calibri"/>
            </a:rPr>
            <a:t>*Embauches = Nouvelles entrées + reconductions</a:t>
          </a:r>
        </a:p>
        <a:p>
          <a:pPr algn="l" rtl="0">
            <a:defRPr sz="1000"/>
          </a:pPr>
          <a:r>
            <a:rPr lang="fr-FR" sz="1000" b="0" i="0" u="none" strike="noStrike" baseline="0">
              <a:solidFill>
                <a:srgbClr val="000000"/>
              </a:solidFill>
              <a:latin typeface="+mn-lt"/>
            </a:rPr>
            <a:t>Note : Données brutes, provisoires</a:t>
          </a:r>
        </a:p>
        <a:p>
          <a:pPr algn="l" rtl="0">
            <a:defRPr sz="1000"/>
          </a:pPr>
          <a:r>
            <a:rPr lang="fr-FR" sz="1000" b="0" i="1" u="none" strike="noStrike" baseline="0">
              <a:solidFill>
                <a:srgbClr val="000000"/>
              </a:solidFill>
              <a:latin typeface="Calibri"/>
            </a:rPr>
            <a:t>Source : ASP - Traitement : Dares, Dreets Paca / Sese</a:t>
          </a:r>
        </a:p>
        <a:p>
          <a:pPr algn="l" rtl="0">
            <a:defRPr sz="1000"/>
          </a:pPr>
          <a:endParaRPr lang="fr-FR" sz="1000" b="0" i="1" u="none" strike="noStrike" baseline="0">
            <a:solidFill>
              <a:srgbClr val="000000"/>
            </a:solidFill>
            <a:latin typeface="Calibri"/>
          </a:endParaRPr>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zoomScaleNormal="100" workbookViewId="0">
      <selection activeCell="B5" sqref="B5:K5"/>
    </sheetView>
  </sheetViews>
  <sheetFormatPr baseColWidth="10" defaultColWidth="11.42578125" defaultRowHeight="15" x14ac:dyDescent="0.25"/>
  <cols>
    <col min="1" max="1" width="20.85546875" style="18" bestFit="1" customWidth="1"/>
    <col min="2" max="16384" width="11.42578125" style="18"/>
  </cols>
  <sheetData>
    <row r="1" spans="1:11" ht="37.5" customHeight="1" x14ac:dyDescent="0.25">
      <c r="A1" s="128" t="s">
        <v>57</v>
      </c>
      <c r="B1" s="128"/>
      <c r="C1" s="128"/>
      <c r="D1" s="128"/>
      <c r="E1" s="128"/>
      <c r="F1" s="128"/>
      <c r="G1" s="128"/>
      <c r="H1" s="128"/>
      <c r="I1" s="128"/>
      <c r="J1" s="128"/>
      <c r="K1" s="128"/>
    </row>
    <row r="2" spans="1:11" s="19" customFormat="1" ht="15" customHeight="1" x14ac:dyDescent="0.25">
      <c r="A2" s="130" t="s">
        <v>16</v>
      </c>
      <c r="B2" s="130"/>
      <c r="C2" s="130"/>
      <c r="D2" s="130"/>
      <c r="E2" s="130"/>
      <c r="F2" s="130"/>
      <c r="G2" s="130"/>
      <c r="H2" s="130"/>
      <c r="I2" s="130"/>
      <c r="J2" s="130"/>
      <c r="K2" s="130"/>
    </row>
    <row r="3" spans="1:11" s="19" customFormat="1" ht="15" customHeight="1" x14ac:dyDescent="0.25">
      <c r="A3" s="21"/>
      <c r="B3" s="21"/>
      <c r="C3" s="21"/>
      <c r="D3" s="21"/>
      <c r="E3" s="21"/>
      <c r="F3" s="21"/>
      <c r="G3" s="21"/>
      <c r="H3" s="21"/>
      <c r="I3" s="21"/>
      <c r="J3" s="21"/>
      <c r="K3" s="21"/>
    </row>
    <row r="4" spans="1:11" ht="39.75" customHeight="1" x14ac:dyDescent="0.25">
      <c r="A4" s="30" t="s">
        <v>24</v>
      </c>
      <c r="B4" s="129" t="s">
        <v>25</v>
      </c>
      <c r="C4" s="129"/>
      <c r="D4" s="129"/>
      <c r="E4" s="129"/>
      <c r="F4" s="129"/>
      <c r="G4" s="129"/>
      <c r="H4" s="129"/>
      <c r="I4" s="129"/>
      <c r="J4" s="129"/>
      <c r="K4" s="129"/>
    </row>
    <row r="5" spans="1:11" ht="156.75" customHeight="1" x14ac:dyDescent="0.25">
      <c r="A5" s="20" t="s">
        <v>17</v>
      </c>
      <c r="B5" s="126" t="s">
        <v>71</v>
      </c>
      <c r="C5" s="127"/>
      <c r="D5" s="127"/>
      <c r="E5" s="127"/>
      <c r="F5" s="127"/>
      <c r="G5" s="127"/>
      <c r="H5" s="127"/>
      <c r="I5" s="127"/>
      <c r="J5" s="127"/>
      <c r="K5" s="127"/>
    </row>
    <row r="6" spans="1:11" ht="51.75" customHeight="1" x14ac:dyDescent="0.25">
      <c r="A6" s="20" t="s">
        <v>35</v>
      </c>
      <c r="B6" s="126" t="s">
        <v>61</v>
      </c>
      <c r="C6" s="127"/>
      <c r="D6" s="127"/>
      <c r="E6" s="127"/>
      <c r="F6" s="127"/>
      <c r="G6" s="127"/>
      <c r="H6" s="127"/>
      <c r="I6" s="127"/>
      <c r="J6" s="127"/>
      <c r="K6" s="127"/>
    </row>
    <row r="7" spans="1:11" ht="51.75" customHeight="1" x14ac:dyDescent="0.25">
      <c r="A7" s="20" t="s">
        <v>36</v>
      </c>
      <c r="B7" s="126" t="s">
        <v>62</v>
      </c>
      <c r="C7" s="127"/>
      <c r="D7" s="127"/>
      <c r="E7" s="127"/>
      <c r="F7" s="127"/>
      <c r="G7" s="127"/>
      <c r="H7" s="127"/>
      <c r="I7" s="127"/>
      <c r="J7" s="127"/>
      <c r="K7" s="127"/>
    </row>
    <row r="8" spans="1:11" ht="51.75" customHeight="1" x14ac:dyDescent="0.25">
      <c r="A8" s="20" t="s">
        <v>37</v>
      </c>
      <c r="B8" s="126" t="s">
        <v>63</v>
      </c>
      <c r="C8" s="127"/>
      <c r="D8" s="127"/>
      <c r="E8" s="127"/>
      <c r="F8" s="127"/>
      <c r="G8" s="127"/>
      <c r="H8" s="127"/>
      <c r="I8" s="127"/>
      <c r="J8" s="127"/>
      <c r="K8" s="127"/>
    </row>
    <row r="9" spans="1:11" ht="51.75" customHeight="1" x14ac:dyDescent="0.25">
      <c r="A9" s="20" t="s">
        <v>38</v>
      </c>
      <c r="B9" s="126" t="s">
        <v>64</v>
      </c>
      <c r="C9" s="127"/>
      <c r="D9" s="127"/>
      <c r="E9" s="127"/>
      <c r="F9" s="127"/>
      <c r="G9" s="127"/>
      <c r="H9" s="127"/>
      <c r="I9" s="127"/>
      <c r="J9" s="127"/>
      <c r="K9" s="127"/>
    </row>
    <row r="10" spans="1:11" ht="51.75" customHeight="1" x14ac:dyDescent="0.25">
      <c r="A10" s="20" t="s">
        <v>39</v>
      </c>
      <c r="B10" s="126" t="s">
        <v>65</v>
      </c>
      <c r="C10" s="127"/>
      <c r="D10" s="127"/>
      <c r="E10" s="127"/>
      <c r="F10" s="127"/>
      <c r="G10" s="127"/>
      <c r="H10" s="127"/>
      <c r="I10" s="127"/>
      <c r="J10" s="127"/>
      <c r="K10" s="127"/>
    </row>
    <row r="11" spans="1:11" ht="51.75" customHeight="1" x14ac:dyDescent="0.25">
      <c r="A11" s="20" t="s">
        <v>40</v>
      </c>
      <c r="B11" s="126" t="s">
        <v>66</v>
      </c>
      <c r="C11" s="127"/>
      <c r="D11" s="127"/>
      <c r="E11" s="127"/>
      <c r="F11" s="127"/>
      <c r="G11" s="127"/>
      <c r="H11" s="127"/>
      <c r="I11" s="127"/>
      <c r="J11" s="127"/>
      <c r="K11" s="127"/>
    </row>
    <row r="12" spans="1:11" ht="51.75" customHeight="1" x14ac:dyDescent="0.25">
      <c r="A12" s="20" t="s">
        <v>41</v>
      </c>
      <c r="B12" s="126" t="s">
        <v>67</v>
      </c>
      <c r="C12" s="127"/>
      <c r="D12" s="127"/>
      <c r="E12" s="127"/>
      <c r="F12" s="127"/>
      <c r="G12" s="127"/>
      <c r="H12" s="127"/>
      <c r="I12" s="127"/>
      <c r="J12" s="127"/>
      <c r="K12" s="127"/>
    </row>
    <row r="13" spans="1:11" ht="51.75" customHeight="1" x14ac:dyDescent="0.25">
      <c r="A13" s="20" t="s">
        <v>42</v>
      </c>
      <c r="B13" s="126" t="s">
        <v>68</v>
      </c>
      <c r="C13" s="127"/>
      <c r="D13" s="127"/>
      <c r="E13" s="127"/>
      <c r="F13" s="127"/>
      <c r="G13" s="127"/>
      <c r="H13" s="127"/>
      <c r="I13" s="127"/>
      <c r="J13" s="127"/>
      <c r="K13" s="127"/>
    </row>
  </sheetData>
  <mergeCells count="12">
    <mergeCell ref="A1:K1"/>
    <mergeCell ref="B4:K4"/>
    <mergeCell ref="B7:K7"/>
    <mergeCell ref="B6:K6"/>
    <mergeCell ref="B5:K5"/>
    <mergeCell ref="A2:K2"/>
    <mergeCell ref="B12:K12"/>
    <mergeCell ref="B13:K13"/>
    <mergeCell ref="B8:K8"/>
    <mergeCell ref="B9:K9"/>
    <mergeCell ref="B10:K10"/>
    <mergeCell ref="B11:K11"/>
  </mergeCells>
  <phoneticPr fontId="5" type="noConversion"/>
  <hyperlinks>
    <hyperlink ref="A5" location="Synthèse!A1" display="Tableau" xr:uid="{00000000-0004-0000-0000-000000000000}"/>
    <hyperlink ref="A4" location="'A LIRE'!A1" display="A LIRE" xr:uid="{00000000-0004-0000-0000-000001000000}"/>
    <hyperlink ref="A6" location="'France métro'!A1" display="France métro" xr:uid="{00000000-0004-0000-0000-000002000000}"/>
    <hyperlink ref="A7" location="Paca!A1" display="Paca" xr:uid="{00000000-0004-0000-0000-000003000000}"/>
    <hyperlink ref="A8" location="Dep04!A1" display="Dep04" xr:uid="{00000000-0004-0000-0000-000004000000}"/>
    <hyperlink ref="A9" location="Dep05!A1" display="Dep05" xr:uid="{00000000-0004-0000-0000-000005000000}"/>
    <hyperlink ref="A10" location="Dep06!A1" display="Dep06" xr:uid="{00000000-0004-0000-0000-000006000000}"/>
    <hyperlink ref="A11" location="Dep13!A1" display="Dep13" xr:uid="{00000000-0004-0000-0000-000007000000}"/>
    <hyperlink ref="A12" location="Dep83!A1" display="Dep83" xr:uid="{00000000-0004-0000-0000-000008000000}"/>
    <hyperlink ref="A13"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87"/>
  <sheetViews>
    <sheetView zoomScaleNormal="100" workbookViewId="0">
      <pane xSplit="1" ySplit="10" topLeftCell="B173" activePane="bottomRight" state="frozen"/>
      <selection activeCell="B4" sqref="B4:K4"/>
      <selection pane="topRight" activeCell="B4" sqref="B4:K4"/>
      <selection pane="bottomLeft" activeCell="B4" sqref="B4:K4"/>
      <selection pane="bottomRight" activeCell="B4" sqref="B4:K4"/>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33</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93</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718</v>
      </c>
      <c r="C11" s="38">
        <v>446</v>
      </c>
      <c r="D11" s="36">
        <v>272</v>
      </c>
      <c r="E11" s="39">
        <v>708</v>
      </c>
      <c r="F11" s="38">
        <v>441</v>
      </c>
      <c r="G11" s="52">
        <v>267</v>
      </c>
    </row>
    <row r="12" spans="1:11" x14ac:dyDescent="0.2">
      <c r="A12" s="10">
        <v>40210</v>
      </c>
      <c r="B12" s="39">
        <v>773</v>
      </c>
      <c r="C12" s="38">
        <v>434</v>
      </c>
      <c r="D12" s="36">
        <v>339</v>
      </c>
      <c r="E12" s="39">
        <v>1431</v>
      </c>
      <c r="F12" s="38">
        <v>858</v>
      </c>
      <c r="G12" s="52">
        <v>573</v>
      </c>
    </row>
    <row r="13" spans="1:11" x14ac:dyDescent="0.2">
      <c r="A13" s="10">
        <v>40238</v>
      </c>
      <c r="B13" s="39">
        <v>1112</v>
      </c>
      <c r="C13" s="38">
        <v>680</v>
      </c>
      <c r="D13" s="36">
        <v>432</v>
      </c>
      <c r="E13" s="39">
        <v>2464</v>
      </c>
      <c r="F13" s="38">
        <v>1515</v>
      </c>
      <c r="G13" s="52">
        <v>949</v>
      </c>
    </row>
    <row r="14" spans="1:11" x14ac:dyDescent="0.2">
      <c r="A14" s="10">
        <v>40269</v>
      </c>
      <c r="B14" s="39">
        <v>1160</v>
      </c>
      <c r="C14" s="38">
        <v>673</v>
      </c>
      <c r="D14" s="36">
        <v>487</v>
      </c>
      <c r="E14" s="39">
        <v>3497</v>
      </c>
      <c r="F14" s="38">
        <v>2144</v>
      </c>
      <c r="G14" s="52">
        <v>1353</v>
      </c>
    </row>
    <row r="15" spans="1:11" x14ac:dyDescent="0.2">
      <c r="A15" s="10">
        <v>40299</v>
      </c>
      <c r="B15" s="39">
        <v>1132</v>
      </c>
      <c r="C15" s="38">
        <v>702</v>
      </c>
      <c r="D15" s="36">
        <v>430</v>
      </c>
      <c r="E15" s="39">
        <v>4485</v>
      </c>
      <c r="F15" s="38">
        <v>2785</v>
      </c>
      <c r="G15" s="52">
        <v>1700</v>
      </c>
    </row>
    <row r="16" spans="1:11" x14ac:dyDescent="0.2">
      <c r="A16" s="10">
        <v>40330</v>
      </c>
      <c r="B16" s="39">
        <v>838</v>
      </c>
      <c r="C16" s="38">
        <v>658</v>
      </c>
      <c r="D16" s="36">
        <v>180</v>
      </c>
      <c r="E16" s="39">
        <v>5161</v>
      </c>
      <c r="F16" s="38">
        <v>3370</v>
      </c>
      <c r="G16" s="52">
        <v>1791</v>
      </c>
    </row>
    <row r="17" spans="1:7" x14ac:dyDescent="0.2">
      <c r="A17" s="10">
        <v>40360</v>
      </c>
      <c r="B17" s="39">
        <v>1003</v>
      </c>
      <c r="C17" s="38">
        <v>957</v>
      </c>
      <c r="D17" s="36">
        <v>46</v>
      </c>
      <c r="E17" s="39">
        <v>5680</v>
      </c>
      <c r="F17" s="38">
        <v>3983</v>
      </c>
      <c r="G17" s="52">
        <v>1697</v>
      </c>
    </row>
    <row r="18" spans="1:7" x14ac:dyDescent="0.2">
      <c r="A18" s="10">
        <v>40391</v>
      </c>
      <c r="B18" s="39">
        <v>425</v>
      </c>
      <c r="C18" s="38">
        <v>398</v>
      </c>
      <c r="D18" s="36">
        <v>27</v>
      </c>
      <c r="E18" s="39">
        <v>5686</v>
      </c>
      <c r="F18" s="38">
        <v>4075</v>
      </c>
      <c r="G18" s="52">
        <v>1611</v>
      </c>
    </row>
    <row r="19" spans="1:7" x14ac:dyDescent="0.2">
      <c r="A19" s="10">
        <v>40422</v>
      </c>
      <c r="B19" s="39">
        <v>947</v>
      </c>
      <c r="C19" s="38">
        <v>903</v>
      </c>
      <c r="D19" s="36">
        <v>44</v>
      </c>
      <c r="E19" s="39">
        <v>5968</v>
      </c>
      <c r="F19" s="38">
        <v>4478</v>
      </c>
      <c r="G19" s="52">
        <v>1490</v>
      </c>
    </row>
    <row r="20" spans="1:7" x14ac:dyDescent="0.2">
      <c r="A20" s="10">
        <v>40452</v>
      </c>
      <c r="B20" s="39">
        <v>662</v>
      </c>
      <c r="C20" s="38">
        <v>596</v>
      </c>
      <c r="D20" s="36">
        <v>66</v>
      </c>
      <c r="E20" s="39">
        <v>5965</v>
      </c>
      <c r="F20" s="38">
        <v>4599</v>
      </c>
      <c r="G20" s="52">
        <v>1366</v>
      </c>
    </row>
    <row r="21" spans="1:7" x14ac:dyDescent="0.2">
      <c r="A21" s="10">
        <v>40483</v>
      </c>
      <c r="B21" s="39">
        <v>554</v>
      </c>
      <c r="C21" s="38">
        <v>468</v>
      </c>
      <c r="D21" s="36">
        <v>86</v>
      </c>
      <c r="E21" s="39">
        <v>5903</v>
      </c>
      <c r="F21" s="38">
        <v>4604</v>
      </c>
      <c r="G21" s="52">
        <v>1299</v>
      </c>
    </row>
    <row r="22" spans="1:7" x14ac:dyDescent="0.2">
      <c r="A22" s="77">
        <v>40513</v>
      </c>
      <c r="B22" s="78">
        <v>386</v>
      </c>
      <c r="C22" s="79">
        <v>322</v>
      </c>
      <c r="D22" s="80">
        <v>64</v>
      </c>
      <c r="E22" s="78">
        <v>5697</v>
      </c>
      <c r="F22" s="79">
        <v>4440</v>
      </c>
      <c r="G22" s="81">
        <v>1257</v>
      </c>
    </row>
    <row r="23" spans="1:7" x14ac:dyDescent="0.2">
      <c r="A23" s="10">
        <v>40544</v>
      </c>
      <c r="B23" s="39">
        <v>680</v>
      </c>
      <c r="C23" s="38">
        <v>616</v>
      </c>
      <c r="D23" s="36">
        <v>64</v>
      </c>
      <c r="E23" s="39">
        <v>5303</v>
      </c>
      <c r="F23" s="38">
        <v>4088</v>
      </c>
      <c r="G23" s="52">
        <v>1215</v>
      </c>
    </row>
    <row r="24" spans="1:7" x14ac:dyDescent="0.2">
      <c r="A24" s="10">
        <v>40575</v>
      </c>
      <c r="B24" s="39">
        <v>556</v>
      </c>
      <c r="C24" s="38">
        <v>507</v>
      </c>
      <c r="D24" s="36">
        <v>49</v>
      </c>
      <c r="E24" s="39">
        <v>5342</v>
      </c>
      <c r="F24" s="38">
        <v>4147</v>
      </c>
      <c r="G24" s="52">
        <v>1195</v>
      </c>
    </row>
    <row r="25" spans="1:7" x14ac:dyDescent="0.2">
      <c r="A25" s="10">
        <v>40603</v>
      </c>
      <c r="B25" s="39">
        <v>460</v>
      </c>
      <c r="C25" s="38">
        <v>431</v>
      </c>
      <c r="D25" s="36">
        <v>29</v>
      </c>
      <c r="E25" s="39">
        <v>4721</v>
      </c>
      <c r="F25" s="38">
        <v>3596</v>
      </c>
      <c r="G25" s="52">
        <v>1125</v>
      </c>
    </row>
    <row r="26" spans="1:7" x14ac:dyDescent="0.2">
      <c r="A26" s="10">
        <v>40634</v>
      </c>
      <c r="B26" s="39">
        <v>336</v>
      </c>
      <c r="C26" s="38">
        <v>270</v>
      </c>
      <c r="D26" s="36">
        <v>66</v>
      </c>
      <c r="E26" s="39">
        <v>4219</v>
      </c>
      <c r="F26" s="38">
        <v>3162</v>
      </c>
      <c r="G26" s="52">
        <v>1057</v>
      </c>
    </row>
    <row r="27" spans="1:7" x14ac:dyDescent="0.2">
      <c r="A27" s="10">
        <v>40664</v>
      </c>
      <c r="B27" s="39">
        <v>409</v>
      </c>
      <c r="C27" s="38">
        <v>338</v>
      </c>
      <c r="D27" s="36">
        <v>71</v>
      </c>
      <c r="E27" s="39">
        <v>3893</v>
      </c>
      <c r="F27" s="38">
        <v>2890</v>
      </c>
      <c r="G27" s="52">
        <v>1003</v>
      </c>
    </row>
    <row r="28" spans="1:7" x14ac:dyDescent="0.2">
      <c r="A28" s="10">
        <v>40695</v>
      </c>
      <c r="B28" s="39">
        <v>367</v>
      </c>
      <c r="C28" s="38">
        <v>313</v>
      </c>
      <c r="D28" s="36">
        <v>54</v>
      </c>
      <c r="E28" s="39">
        <v>3629</v>
      </c>
      <c r="F28" s="38">
        <v>2711</v>
      </c>
      <c r="G28" s="52">
        <v>918</v>
      </c>
    </row>
    <row r="29" spans="1:7" x14ac:dyDescent="0.2">
      <c r="A29" s="10">
        <v>40725</v>
      </c>
      <c r="B29" s="39">
        <v>384</v>
      </c>
      <c r="C29" s="38">
        <v>336</v>
      </c>
      <c r="D29" s="36">
        <v>48</v>
      </c>
      <c r="E29" s="39">
        <v>3275</v>
      </c>
      <c r="F29" s="38">
        <v>2365</v>
      </c>
      <c r="G29" s="52">
        <v>910</v>
      </c>
    </row>
    <row r="30" spans="1:7" x14ac:dyDescent="0.2">
      <c r="A30" s="10">
        <v>40756</v>
      </c>
      <c r="B30" s="39">
        <v>336</v>
      </c>
      <c r="C30" s="38">
        <v>311</v>
      </c>
      <c r="D30" s="36">
        <v>25</v>
      </c>
      <c r="E30" s="39">
        <v>3053</v>
      </c>
      <c r="F30" s="38">
        <v>2156</v>
      </c>
      <c r="G30" s="52">
        <v>897</v>
      </c>
    </row>
    <row r="31" spans="1:7" x14ac:dyDescent="0.2">
      <c r="A31" s="10">
        <v>40787</v>
      </c>
      <c r="B31" s="39">
        <v>544</v>
      </c>
      <c r="C31" s="38">
        <v>484</v>
      </c>
      <c r="D31" s="36">
        <v>60</v>
      </c>
      <c r="E31" s="39">
        <v>3025</v>
      </c>
      <c r="F31" s="38">
        <v>2111</v>
      </c>
      <c r="G31" s="52">
        <v>914</v>
      </c>
    </row>
    <row r="32" spans="1:7" x14ac:dyDescent="0.2">
      <c r="A32" s="10">
        <v>40817</v>
      </c>
      <c r="B32" s="39">
        <v>550</v>
      </c>
      <c r="C32" s="38">
        <v>450</v>
      </c>
      <c r="D32" s="36">
        <v>100</v>
      </c>
      <c r="E32" s="39">
        <v>3196</v>
      </c>
      <c r="F32" s="38">
        <v>2237</v>
      </c>
      <c r="G32" s="52">
        <v>959</v>
      </c>
    </row>
    <row r="33" spans="1:7" x14ac:dyDescent="0.2">
      <c r="A33" s="10">
        <v>40848</v>
      </c>
      <c r="B33" s="39">
        <v>653</v>
      </c>
      <c r="C33" s="38">
        <v>554</v>
      </c>
      <c r="D33" s="36">
        <v>99</v>
      </c>
      <c r="E33" s="39">
        <v>3441</v>
      </c>
      <c r="F33" s="38">
        <v>2457</v>
      </c>
      <c r="G33" s="52">
        <v>984</v>
      </c>
    </row>
    <row r="34" spans="1:7" x14ac:dyDescent="0.2">
      <c r="A34" s="77">
        <v>40878</v>
      </c>
      <c r="B34" s="78">
        <v>888</v>
      </c>
      <c r="C34" s="79">
        <v>780</v>
      </c>
      <c r="D34" s="80">
        <v>108</v>
      </c>
      <c r="E34" s="78">
        <v>3939</v>
      </c>
      <c r="F34" s="79">
        <v>2921</v>
      </c>
      <c r="G34" s="81">
        <v>1018</v>
      </c>
    </row>
    <row r="35" spans="1:7" x14ac:dyDescent="0.2">
      <c r="A35" s="10">
        <v>40909</v>
      </c>
      <c r="B35" s="39">
        <v>1176</v>
      </c>
      <c r="C35" s="38">
        <v>1008</v>
      </c>
      <c r="D35" s="36">
        <v>168</v>
      </c>
      <c r="E35" s="39">
        <v>4559</v>
      </c>
      <c r="F35" s="38">
        <v>3523</v>
      </c>
      <c r="G35" s="52">
        <v>1036</v>
      </c>
    </row>
    <row r="36" spans="1:7" x14ac:dyDescent="0.2">
      <c r="A36" s="10">
        <v>40940</v>
      </c>
      <c r="B36" s="39">
        <v>753</v>
      </c>
      <c r="C36" s="38">
        <v>571</v>
      </c>
      <c r="D36" s="36">
        <v>182</v>
      </c>
      <c r="E36" s="39">
        <v>4748</v>
      </c>
      <c r="F36" s="38">
        <v>3723</v>
      </c>
      <c r="G36" s="52">
        <v>1025</v>
      </c>
    </row>
    <row r="37" spans="1:7" x14ac:dyDescent="0.2">
      <c r="A37" s="10">
        <v>40969</v>
      </c>
      <c r="B37" s="39">
        <v>639</v>
      </c>
      <c r="C37" s="38">
        <v>590</v>
      </c>
      <c r="D37" s="36">
        <v>49</v>
      </c>
      <c r="E37" s="39">
        <v>4775</v>
      </c>
      <c r="F37" s="38">
        <v>3872</v>
      </c>
      <c r="G37" s="52">
        <v>903</v>
      </c>
    </row>
    <row r="38" spans="1:7" x14ac:dyDescent="0.2">
      <c r="A38" s="10">
        <v>41000</v>
      </c>
      <c r="B38" s="39">
        <v>566</v>
      </c>
      <c r="C38" s="38">
        <v>530</v>
      </c>
      <c r="D38" s="36">
        <v>36</v>
      </c>
      <c r="E38" s="39">
        <v>4758</v>
      </c>
      <c r="F38" s="38">
        <v>3986</v>
      </c>
      <c r="G38" s="52">
        <v>772</v>
      </c>
    </row>
    <row r="39" spans="1:7" x14ac:dyDescent="0.2">
      <c r="A39" s="10">
        <v>41030</v>
      </c>
      <c r="B39" s="39">
        <v>579</v>
      </c>
      <c r="C39" s="38">
        <v>523</v>
      </c>
      <c r="D39" s="36">
        <v>56</v>
      </c>
      <c r="E39" s="39">
        <v>4661</v>
      </c>
      <c r="F39" s="38">
        <v>4013</v>
      </c>
      <c r="G39" s="52">
        <v>648</v>
      </c>
    </row>
    <row r="40" spans="1:7" x14ac:dyDescent="0.2">
      <c r="A40" s="10">
        <v>41061</v>
      </c>
      <c r="B40" s="39">
        <v>566</v>
      </c>
      <c r="C40" s="38">
        <v>534</v>
      </c>
      <c r="D40" s="36">
        <v>32</v>
      </c>
      <c r="E40" s="39">
        <v>4564</v>
      </c>
      <c r="F40" s="38">
        <v>3960</v>
      </c>
      <c r="G40" s="52">
        <v>604</v>
      </c>
    </row>
    <row r="41" spans="1:7" x14ac:dyDescent="0.2">
      <c r="A41" s="10">
        <v>41091</v>
      </c>
      <c r="B41" s="39">
        <v>875</v>
      </c>
      <c r="C41" s="38">
        <v>842</v>
      </c>
      <c r="D41" s="36">
        <v>33</v>
      </c>
      <c r="E41" s="39">
        <v>4102</v>
      </c>
      <c r="F41" s="38">
        <v>3546</v>
      </c>
      <c r="G41" s="52">
        <v>556</v>
      </c>
    </row>
    <row r="42" spans="1:7" x14ac:dyDescent="0.2">
      <c r="A42" s="10">
        <v>41122</v>
      </c>
      <c r="B42" s="39">
        <v>480</v>
      </c>
      <c r="C42" s="38">
        <v>446</v>
      </c>
      <c r="D42" s="36">
        <v>34</v>
      </c>
      <c r="E42" s="39">
        <v>3928</v>
      </c>
      <c r="F42" s="38">
        <v>3420</v>
      </c>
      <c r="G42" s="52">
        <v>508</v>
      </c>
    </row>
    <row r="43" spans="1:7" x14ac:dyDescent="0.2">
      <c r="A43" s="10">
        <v>41153</v>
      </c>
      <c r="B43" s="39">
        <v>771</v>
      </c>
      <c r="C43" s="38">
        <v>741</v>
      </c>
      <c r="D43" s="36">
        <v>30</v>
      </c>
      <c r="E43" s="39">
        <v>4020</v>
      </c>
      <c r="F43" s="38">
        <v>3560</v>
      </c>
      <c r="G43" s="52">
        <v>460</v>
      </c>
    </row>
    <row r="44" spans="1:7" x14ac:dyDescent="0.2">
      <c r="A44" s="10">
        <v>41183</v>
      </c>
      <c r="B44" s="39">
        <v>570</v>
      </c>
      <c r="C44" s="38">
        <v>523</v>
      </c>
      <c r="D44" s="36">
        <v>47</v>
      </c>
      <c r="E44" s="39">
        <v>3950</v>
      </c>
      <c r="F44" s="38">
        <v>3536</v>
      </c>
      <c r="G44" s="52">
        <v>414</v>
      </c>
    </row>
    <row r="45" spans="1:7" x14ac:dyDescent="0.2">
      <c r="A45" s="10">
        <v>41214</v>
      </c>
      <c r="B45" s="39">
        <v>478</v>
      </c>
      <c r="C45" s="38">
        <v>435</v>
      </c>
      <c r="D45" s="36">
        <v>43</v>
      </c>
      <c r="E45" s="39">
        <v>3828</v>
      </c>
      <c r="F45" s="38">
        <v>3458</v>
      </c>
      <c r="G45" s="52">
        <v>370</v>
      </c>
    </row>
    <row r="46" spans="1:7" x14ac:dyDescent="0.2">
      <c r="A46" s="77">
        <v>41244</v>
      </c>
      <c r="B46" s="78">
        <v>405</v>
      </c>
      <c r="C46" s="79">
        <v>381</v>
      </c>
      <c r="D46" s="80">
        <v>24</v>
      </c>
      <c r="E46" s="78">
        <v>3637</v>
      </c>
      <c r="F46" s="79">
        <v>3310</v>
      </c>
      <c r="G46" s="81">
        <v>327</v>
      </c>
    </row>
    <row r="47" spans="1:7" x14ac:dyDescent="0.2">
      <c r="A47" s="10">
        <v>41275</v>
      </c>
      <c r="B47" s="39">
        <v>824</v>
      </c>
      <c r="C47" s="38">
        <v>791</v>
      </c>
      <c r="D47" s="36">
        <v>33</v>
      </c>
      <c r="E47" s="39">
        <v>3520</v>
      </c>
      <c r="F47" s="38">
        <v>3254</v>
      </c>
      <c r="G47" s="52">
        <v>266</v>
      </c>
    </row>
    <row r="48" spans="1:7" x14ac:dyDescent="0.2">
      <c r="A48" s="10">
        <v>41306</v>
      </c>
      <c r="B48" s="39">
        <v>457</v>
      </c>
      <c r="C48" s="38">
        <v>409</v>
      </c>
      <c r="D48" s="36">
        <v>48</v>
      </c>
      <c r="E48" s="39">
        <v>3440</v>
      </c>
      <c r="F48" s="38">
        <v>3224</v>
      </c>
      <c r="G48" s="52">
        <v>216</v>
      </c>
    </row>
    <row r="49" spans="1:7" x14ac:dyDescent="0.2">
      <c r="A49" s="10">
        <v>41334</v>
      </c>
      <c r="B49" s="39">
        <v>614</v>
      </c>
      <c r="C49" s="38">
        <v>550</v>
      </c>
      <c r="D49" s="36">
        <v>64</v>
      </c>
      <c r="E49" s="39">
        <v>3455</v>
      </c>
      <c r="F49" s="38">
        <v>3210</v>
      </c>
      <c r="G49" s="52">
        <v>245</v>
      </c>
    </row>
    <row r="50" spans="1:7" x14ac:dyDescent="0.2">
      <c r="A50" s="10">
        <v>41365</v>
      </c>
      <c r="B50" s="39">
        <v>493</v>
      </c>
      <c r="C50" s="38">
        <v>428</v>
      </c>
      <c r="D50" s="36">
        <v>65</v>
      </c>
      <c r="E50" s="39">
        <v>3497</v>
      </c>
      <c r="F50" s="38">
        <v>3230</v>
      </c>
      <c r="G50" s="52">
        <v>267</v>
      </c>
    </row>
    <row r="51" spans="1:7" x14ac:dyDescent="0.2">
      <c r="A51" s="10">
        <v>41395</v>
      </c>
      <c r="B51" s="39">
        <v>460</v>
      </c>
      <c r="C51" s="38">
        <v>428</v>
      </c>
      <c r="D51" s="36">
        <v>32</v>
      </c>
      <c r="E51" s="39">
        <v>3501</v>
      </c>
      <c r="F51" s="38">
        <v>3245</v>
      </c>
      <c r="G51" s="52">
        <v>256</v>
      </c>
    </row>
    <row r="52" spans="1:7" x14ac:dyDescent="0.2">
      <c r="A52" s="10">
        <v>41426</v>
      </c>
      <c r="B52" s="39">
        <v>398</v>
      </c>
      <c r="C52" s="38">
        <v>365</v>
      </c>
      <c r="D52" s="36">
        <v>33</v>
      </c>
      <c r="E52" s="39">
        <v>3481</v>
      </c>
      <c r="F52" s="38">
        <v>3216</v>
      </c>
      <c r="G52" s="52">
        <v>265</v>
      </c>
    </row>
    <row r="53" spans="1:7" x14ac:dyDescent="0.2">
      <c r="A53" s="10">
        <v>41456</v>
      </c>
      <c r="B53" s="39">
        <v>857</v>
      </c>
      <c r="C53" s="38">
        <v>813</v>
      </c>
      <c r="D53" s="36">
        <v>44</v>
      </c>
      <c r="E53" s="39">
        <v>3283</v>
      </c>
      <c r="F53" s="38">
        <v>3006</v>
      </c>
      <c r="G53" s="52">
        <v>277</v>
      </c>
    </row>
    <row r="54" spans="1:7" x14ac:dyDescent="0.2">
      <c r="A54" s="10">
        <v>41487</v>
      </c>
      <c r="B54" s="39">
        <v>417</v>
      </c>
      <c r="C54" s="38">
        <v>379</v>
      </c>
      <c r="D54" s="36">
        <v>38</v>
      </c>
      <c r="E54" s="39">
        <v>3144</v>
      </c>
      <c r="F54" s="38">
        <v>2865</v>
      </c>
      <c r="G54" s="52">
        <v>279</v>
      </c>
    </row>
    <row r="55" spans="1:7" x14ac:dyDescent="0.2">
      <c r="A55" s="10">
        <v>41518</v>
      </c>
      <c r="B55" s="39">
        <v>769</v>
      </c>
      <c r="C55" s="38">
        <v>727</v>
      </c>
      <c r="D55" s="36">
        <v>42</v>
      </c>
      <c r="E55" s="39">
        <v>3293</v>
      </c>
      <c r="F55" s="38">
        <v>3013</v>
      </c>
      <c r="G55" s="52">
        <v>280</v>
      </c>
    </row>
    <row r="56" spans="1:7" x14ac:dyDescent="0.2">
      <c r="A56" s="10">
        <v>41548</v>
      </c>
      <c r="B56" s="39">
        <v>666</v>
      </c>
      <c r="C56" s="38">
        <v>606</v>
      </c>
      <c r="D56" s="36">
        <v>60</v>
      </c>
      <c r="E56" s="39">
        <v>3457</v>
      </c>
      <c r="F56" s="38">
        <v>3165</v>
      </c>
      <c r="G56" s="52">
        <v>292</v>
      </c>
    </row>
    <row r="57" spans="1:7" x14ac:dyDescent="0.2">
      <c r="A57" s="10">
        <v>41579</v>
      </c>
      <c r="B57" s="39">
        <v>633</v>
      </c>
      <c r="C57" s="38">
        <v>576</v>
      </c>
      <c r="D57" s="36">
        <v>57</v>
      </c>
      <c r="E57" s="39">
        <v>3679</v>
      </c>
      <c r="F57" s="38">
        <v>3364</v>
      </c>
      <c r="G57" s="52">
        <v>315</v>
      </c>
    </row>
    <row r="58" spans="1:7" x14ac:dyDescent="0.2">
      <c r="A58" s="77">
        <v>41609</v>
      </c>
      <c r="B58" s="78">
        <v>383</v>
      </c>
      <c r="C58" s="79">
        <v>338</v>
      </c>
      <c r="D58" s="80">
        <v>45</v>
      </c>
      <c r="E58" s="78">
        <v>3721</v>
      </c>
      <c r="F58" s="79">
        <v>3384</v>
      </c>
      <c r="G58" s="81">
        <v>337</v>
      </c>
    </row>
    <row r="59" spans="1:7" x14ac:dyDescent="0.2">
      <c r="A59" s="10">
        <v>41640</v>
      </c>
      <c r="B59" s="39">
        <v>584</v>
      </c>
      <c r="C59" s="38">
        <v>514</v>
      </c>
      <c r="D59" s="36">
        <v>70</v>
      </c>
      <c r="E59" s="39">
        <v>3761</v>
      </c>
      <c r="F59" s="38">
        <v>3389</v>
      </c>
      <c r="G59" s="52">
        <v>372</v>
      </c>
    </row>
    <row r="60" spans="1:7" x14ac:dyDescent="0.2">
      <c r="A60" s="10">
        <v>41671</v>
      </c>
      <c r="B60" s="39">
        <v>360</v>
      </c>
      <c r="C60" s="38">
        <v>314</v>
      </c>
      <c r="D60" s="36">
        <v>46</v>
      </c>
      <c r="E60" s="39">
        <v>3782</v>
      </c>
      <c r="F60" s="38">
        <v>3398</v>
      </c>
      <c r="G60" s="52">
        <v>384</v>
      </c>
    </row>
    <row r="61" spans="1:7" x14ac:dyDescent="0.2">
      <c r="A61" s="10">
        <v>41699</v>
      </c>
      <c r="B61" s="39">
        <v>583</v>
      </c>
      <c r="C61" s="38">
        <v>508</v>
      </c>
      <c r="D61" s="36">
        <v>75</v>
      </c>
      <c r="E61" s="39">
        <v>3839</v>
      </c>
      <c r="F61" s="38">
        <v>3422</v>
      </c>
      <c r="G61" s="52">
        <v>417</v>
      </c>
    </row>
    <row r="62" spans="1:7" x14ac:dyDescent="0.2">
      <c r="A62" s="10">
        <v>41730</v>
      </c>
      <c r="B62" s="39">
        <v>490</v>
      </c>
      <c r="C62" s="38">
        <v>429</v>
      </c>
      <c r="D62" s="36">
        <v>61</v>
      </c>
      <c r="E62" s="39">
        <v>3880</v>
      </c>
      <c r="F62" s="38">
        <v>3455</v>
      </c>
      <c r="G62" s="52">
        <v>425</v>
      </c>
    </row>
    <row r="63" spans="1:7" x14ac:dyDescent="0.2">
      <c r="A63" s="10">
        <v>41760</v>
      </c>
      <c r="B63" s="39">
        <v>451</v>
      </c>
      <c r="C63" s="38">
        <v>434</v>
      </c>
      <c r="D63" s="36">
        <v>17</v>
      </c>
      <c r="E63" s="39">
        <v>3913</v>
      </c>
      <c r="F63" s="38">
        <v>3503</v>
      </c>
      <c r="G63" s="52">
        <v>410</v>
      </c>
    </row>
    <row r="64" spans="1:7" x14ac:dyDescent="0.2">
      <c r="A64" s="10">
        <v>41791</v>
      </c>
      <c r="B64" s="39">
        <v>316</v>
      </c>
      <c r="C64" s="38">
        <v>306</v>
      </c>
      <c r="D64" s="36">
        <v>10</v>
      </c>
      <c r="E64" s="39">
        <v>3881</v>
      </c>
      <c r="F64" s="38">
        <v>3501</v>
      </c>
      <c r="G64" s="52">
        <v>380</v>
      </c>
    </row>
    <row r="65" spans="1:7" x14ac:dyDescent="0.2">
      <c r="A65" s="10">
        <v>41821</v>
      </c>
      <c r="B65" s="39">
        <v>377</v>
      </c>
      <c r="C65" s="38">
        <v>353</v>
      </c>
      <c r="D65" s="36">
        <v>24</v>
      </c>
      <c r="E65" s="39">
        <v>3684</v>
      </c>
      <c r="F65" s="38">
        <v>3329</v>
      </c>
      <c r="G65" s="52">
        <v>355</v>
      </c>
    </row>
    <row r="66" spans="1:7" x14ac:dyDescent="0.2">
      <c r="A66" s="10">
        <v>41852</v>
      </c>
      <c r="B66" s="39">
        <v>253</v>
      </c>
      <c r="C66" s="38">
        <v>226</v>
      </c>
      <c r="D66" s="36">
        <v>27</v>
      </c>
      <c r="E66" s="39">
        <v>3558</v>
      </c>
      <c r="F66" s="38">
        <v>3219</v>
      </c>
      <c r="G66" s="52">
        <v>339</v>
      </c>
    </row>
    <row r="67" spans="1:7" x14ac:dyDescent="0.2">
      <c r="A67" s="10">
        <v>41883</v>
      </c>
      <c r="B67" s="39">
        <v>698</v>
      </c>
      <c r="C67" s="38">
        <v>656</v>
      </c>
      <c r="D67" s="36">
        <v>42</v>
      </c>
      <c r="E67" s="39">
        <v>3540</v>
      </c>
      <c r="F67" s="38">
        <v>3209</v>
      </c>
      <c r="G67" s="52">
        <v>331</v>
      </c>
    </row>
    <row r="68" spans="1:7" x14ac:dyDescent="0.2">
      <c r="A68" s="10">
        <v>41913</v>
      </c>
      <c r="B68" s="39">
        <v>583</v>
      </c>
      <c r="C68" s="38">
        <v>518</v>
      </c>
      <c r="D68" s="36">
        <v>65</v>
      </c>
      <c r="E68" s="39">
        <v>3521</v>
      </c>
      <c r="F68" s="38">
        <v>3187</v>
      </c>
      <c r="G68" s="52">
        <v>334</v>
      </c>
    </row>
    <row r="69" spans="1:7" x14ac:dyDescent="0.2">
      <c r="A69" s="10">
        <v>41944</v>
      </c>
      <c r="B69" s="39">
        <v>560</v>
      </c>
      <c r="C69" s="38">
        <v>491</v>
      </c>
      <c r="D69" s="36">
        <v>69</v>
      </c>
      <c r="E69" s="39">
        <v>3514</v>
      </c>
      <c r="F69" s="38">
        <v>3171</v>
      </c>
      <c r="G69" s="52">
        <v>343</v>
      </c>
    </row>
    <row r="70" spans="1:7" x14ac:dyDescent="0.2">
      <c r="A70" s="77">
        <v>41974</v>
      </c>
      <c r="B70" s="78">
        <v>308</v>
      </c>
      <c r="C70" s="79">
        <v>259</v>
      </c>
      <c r="D70" s="80">
        <v>49</v>
      </c>
      <c r="E70" s="78">
        <v>3497</v>
      </c>
      <c r="F70" s="79">
        <v>3144</v>
      </c>
      <c r="G70" s="81">
        <v>353</v>
      </c>
    </row>
    <row r="71" spans="1:7" x14ac:dyDescent="0.2">
      <c r="A71" s="10">
        <v>42005</v>
      </c>
      <c r="B71" s="39">
        <v>455</v>
      </c>
      <c r="C71" s="38">
        <v>402</v>
      </c>
      <c r="D71" s="36">
        <v>53</v>
      </c>
      <c r="E71" s="39">
        <v>3505</v>
      </c>
      <c r="F71" s="38">
        <v>3162</v>
      </c>
      <c r="G71" s="52">
        <v>343</v>
      </c>
    </row>
    <row r="72" spans="1:7" x14ac:dyDescent="0.2">
      <c r="A72" s="10">
        <v>42036</v>
      </c>
      <c r="B72" s="39">
        <v>335</v>
      </c>
      <c r="C72" s="38">
        <v>277</v>
      </c>
      <c r="D72" s="36">
        <v>58</v>
      </c>
      <c r="E72" s="39">
        <v>3604</v>
      </c>
      <c r="F72" s="38">
        <v>3242</v>
      </c>
      <c r="G72" s="52">
        <v>362</v>
      </c>
    </row>
    <row r="73" spans="1:7" x14ac:dyDescent="0.2">
      <c r="A73" s="10">
        <v>42064</v>
      </c>
      <c r="B73" s="39">
        <v>479</v>
      </c>
      <c r="C73" s="38">
        <v>394</v>
      </c>
      <c r="D73" s="36">
        <v>85</v>
      </c>
      <c r="E73" s="39">
        <v>3717</v>
      </c>
      <c r="F73" s="38">
        <v>3323</v>
      </c>
      <c r="G73" s="52">
        <v>394</v>
      </c>
    </row>
    <row r="74" spans="1:7" x14ac:dyDescent="0.2">
      <c r="A74" s="10">
        <v>42095</v>
      </c>
      <c r="B74" s="39">
        <v>438</v>
      </c>
      <c r="C74" s="38">
        <v>315</v>
      </c>
      <c r="D74" s="36">
        <v>123</v>
      </c>
      <c r="E74" s="39">
        <v>3804</v>
      </c>
      <c r="F74" s="38">
        <v>3351</v>
      </c>
      <c r="G74" s="52">
        <v>453</v>
      </c>
    </row>
    <row r="75" spans="1:7" x14ac:dyDescent="0.2">
      <c r="A75" s="10">
        <v>42125</v>
      </c>
      <c r="B75" s="39">
        <v>382</v>
      </c>
      <c r="C75" s="38">
        <v>285</v>
      </c>
      <c r="D75" s="36">
        <v>97</v>
      </c>
      <c r="E75" s="39">
        <v>3904</v>
      </c>
      <c r="F75" s="38">
        <v>3400</v>
      </c>
      <c r="G75" s="52">
        <v>504</v>
      </c>
    </row>
    <row r="76" spans="1:7" x14ac:dyDescent="0.2">
      <c r="A76" s="10">
        <v>42156</v>
      </c>
      <c r="B76" s="39">
        <v>349</v>
      </c>
      <c r="C76" s="38">
        <v>247</v>
      </c>
      <c r="D76" s="36">
        <v>102</v>
      </c>
      <c r="E76" s="39">
        <v>3997</v>
      </c>
      <c r="F76" s="38">
        <v>3432</v>
      </c>
      <c r="G76" s="52">
        <v>565</v>
      </c>
    </row>
    <row r="77" spans="1:7" x14ac:dyDescent="0.2">
      <c r="A77" s="10">
        <v>42186</v>
      </c>
      <c r="B77" s="39">
        <v>387</v>
      </c>
      <c r="C77" s="38">
        <v>301</v>
      </c>
      <c r="D77" s="36">
        <v>86</v>
      </c>
      <c r="E77" s="39">
        <v>4028</v>
      </c>
      <c r="F77" s="38">
        <v>3431</v>
      </c>
      <c r="G77" s="52">
        <v>597</v>
      </c>
    </row>
    <row r="78" spans="1:7" x14ac:dyDescent="0.2">
      <c r="A78" s="10">
        <v>42217</v>
      </c>
      <c r="B78" s="39">
        <v>318</v>
      </c>
      <c r="C78" s="38">
        <v>240</v>
      </c>
      <c r="D78" s="36">
        <v>78</v>
      </c>
      <c r="E78" s="39">
        <v>4060</v>
      </c>
      <c r="F78" s="38">
        <v>3443</v>
      </c>
      <c r="G78" s="52">
        <v>617</v>
      </c>
    </row>
    <row r="79" spans="1:7" x14ac:dyDescent="0.2">
      <c r="A79" s="10">
        <v>42248</v>
      </c>
      <c r="B79" s="39">
        <v>778</v>
      </c>
      <c r="C79" s="38">
        <v>675</v>
      </c>
      <c r="D79" s="36">
        <v>103</v>
      </c>
      <c r="E79" s="39">
        <v>4060</v>
      </c>
      <c r="F79" s="38">
        <v>3405</v>
      </c>
      <c r="G79" s="52">
        <v>655</v>
      </c>
    </row>
    <row r="80" spans="1:7" x14ac:dyDescent="0.2">
      <c r="A80" s="10">
        <v>42278</v>
      </c>
      <c r="B80" s="39">
        <v>682</v>
      </c>
      <c r="C80" s="38">
        <v>567</v>
      </c>
      <c r="D80" s="36">
        <v>115</v>
      </c>
      <c r="E80" s="39">
        <v>4070</v>
      </c>
      <c r="F80" s="38">
        <v>3406</v>
      </c>
      <c r="G80" s="52">
        <v>664</v>
      </c>
    </row>
    <row r="81" spans="1:7" x14ac:dyDescent="0.2">
      <c r="A81" s="10">
        <v>42309</v>
      </c>
      <c r="B81" s="39">
        <v>771</v>
      </c>
      <c r="C81" s="38">
        <v>642</v>
      </c>
      <c r="D81" s="36">
        <v>129</v>
      </c>
      <c r="E81" s="39">
        <v>4253</v>
      </c>
      <c r="F81" s="38">
        <v>3537</v>
      </c>
      <c r="G81" s="52">
        <v>716</v>
      </c>
    </row>
    <row r="82" spans="1:7" x14ac:dyDescent="0.2">
      <c r="A82" s="77">
        <v>42339</v>
      </c>
      <c r="B82" s="78">
        <v>447</v>
      </c>
      <c r="C82" s="79">
        <v>345</v>
      </c>
      <c r="D82" s="80">
        <v>102</v>
      </c>
      <c r="E82" s="78">
        <v>4312</v>
      </c>
      <c r="F82" s="79">
        <v>3580</v>
      </c>
      <c r="G82" s="81">
        <v>732</v>
      </c>
    </row>
    <row r="83" spans="1:7" x14ac:dyDescent="0.2">
      <c r="A83" s="10">
        <v>42370</v>
      </c>
      <c r="B83" s="39">
        <v>618</v>
      </c>
      <c r="C83" s="38">
        <v>501</v>
      </c>
      <c r="D83" s="36">
        <v>117</v>
      </c>
      <c r="E83" s="39">
        <v>4406</v>
      </c>
      <c r="F83" s="38">
        <v>3627</v>
      </c>
      <c r="G83" s="52">
        <v>779</v>
      </c>
    </row>
    <row r="84" spans="1:7" x14ac:dyDescent="0.2">
      <c r="A84" s="10">
        <v>42401</v>
      </c>
      <c r="B84" s="39">
        <v>491</v>
      </c>
      <c r="C84" s="38">
        <v>378</v>
      </c>
      <c r="D84" s="36">
        <v>113</v>
      </c>
      <c r="E84" s="39">
        <v>4478</v>
      </c>
      <c r="F84" s="38">
        <v>3658</v>
      </c>
      <c r="G84" s="52">
        <v>820</v>
      </c>
    </row>
    <row r="85" spans="1:7" x14ac:dyDescent="0.2">
      <c r="A85" s="10">
        <v>42430</v>
      </c>
      <c r="B85" s="39">
        <v>707</v>
      </c>
      <c r="C85" s="38">
        <v>574</v>
      </c>
      <c r="D85" s="36">
        <v>133</v>
      </c>
      <c r="E85" s="39">
        <v>4561</v>
      </c>
      <c r="F85" s="38">
        <v>3689</v>
      </c>
      <c r="G85" s="52">
        <v>872</v>
      </c>
    </row>
    <row r="86" spans="1:7" x14ac:dyDescent="0.2">
      <c r="A86" s="10">
        <v>42461</v>
      </c>
      <c r="B86" s="39">
        <v>646</v>
      </c>
      <c r="C86" s="38">
        <v>488</v>
      </c>
      <c r="D86" s="36">
        <v>158</v>
      </c>
      <c r="E86" s="39">
        <v>4629</v>
      </c>
      <c r="F86" s="38">
        <v>3700</v>
      </c>
      <c r="G86" s="52">
        <v>929</v>
      </c>
    </row>
    <row r="87" spans="1:7" x14ac:dyDescent="0.2">
      <c r="A87" s="10">
        <v>42491</v>
      </c>
      <c r="B87" s="39">
        <v>553</v>
      </c>
      <c r="C87" s="38">
        <v>501</v>
      </c>
      <c r="D87" s="36">
        <v>52</v>
      </c>
      <c r="E87" s="39">
        <v>4568</v>
      </c>
      <c r="F87" s="38">
        <v>3697</v>
      </c>
      <c r="G87" s="52">
        <v>871</v>
      </c>
    </row>
    <row r="88" spans="1:7" x14ac:dyDescent="0.2">
      <c r="A88" s="10">
        <v>42522</v>
      </c>
      <c r="B88" s="39">
        <v>368</v>
      </c>
      <c r="C88" s="38">
        <v>330</v>
      </c>
      <c r="D88" s="36">
        <v>38</v>
      </c>
      <c r="E88" s="39">
        <v>4502</v>
      </c>
      <c r="F88" s="38">
        <v>3702</v>
      </c>
      <c r="G88" s="52">
        <v>800</v>
      </c>
    </row>
    <row r="89" spans="1:7" x14ac:dyDescent="0.2">
      <c r="A89" s="10">
        <v>42552</v>
      </c>
      <c r="B89" s="39">
        <v>436</v>
      </c>
      <c r="C89" s="38">
        <v>401</v>
      </c>
      <c r="D89" s="36">
        <v>35</v>
      </c>
      <c r="E89" s="39">
        <v>4408</v>
      </c>
      <c r="F89" s="38">
        <v>3668</v>
      </c>
      <c r="G89" s="52">
        <v>740</v>
      </c>
    </row>
    <row r="90" spans="1:7" x14ac:dyDescent="0.2">
      <c r="A90" s="10">
        <v>42583</v>
      </c>
      <c r="B90" s="39">
        <v>352</v>
      </c>
      <c r="C90" s="38">
        <v>322</v>
      </c>
      <c r="D90" s="36">
        <v>30</v>
      </c>
      <c r="E90" s="39">
        <v>4332</v>
      </c>
      <c r="F90" s="38">
        <v>3636</v>
      </c>
      <c r="G90" s="52">
        <v>696</v>
      </c>
    </row>
    <row r="91" spans="1:7" x14ac:dyDescent="0.2">
      <c r="A91" s="10">
        <v>42614</v>
      </c>
      <c r="B91" s="39">
        <v>760</v>
      </c>
      <c r="C91" s="38">
        <v>724</v>
      </c>
      <c r="D91" s="36">
        <v>36</v>
      </c>
      <c r="E91" s="39">
        <v>4231</v>
      </c>
      <c r="F91" s="38">
        <v>3602</v>
      </c>
      <c r="G91" s="52">
        <v>629</v>
      </c>
    </row>
    <row r="92" spans="1:7" x14ac:dyDescent="0.2">
      <c r="A92" s="10">
        <v>42644</v>
      </c>
      <c r="B92" s="39">
        <v>646</v>
      </c>
      <c r="C92" s="38">
        <v>573</v>
      </c>
      <c r="D92" s="36">
        <v>73</v>
      </c>
      <c r="E92" s="39">
        <v>4176</v>
      </c>
      <c r="F92" s="38">
        <v>3583</v>
      </c>
      <c r="G92" s="52">
        <v>593</v>
      </c>
    </row>
    <row r="93" spans="1:7" x14ac:dyDescent="0.2">
      <c r="A93" s="10">
        <v>42675</v>
      </c>
      <c r="B93" s="39">
        <v>698</v>
      </c>
      <c r="C93" s="38">
        <v>637</v>
      </c>
      <c r="D93" s="36">
        <v>61</v>
      </c>
      <c r="E93" s="39">
        <v>4163</v>
      </c>
      <c r="F93" s="38">
        <v>3597</v>
      </c>
      <c r="G93" s="52">
        <v>566</v>
      </c>
    </row>
    <row r="94" spans="1:7" x14ac:dyDescent="0.2">
      <c r="A94" s="77">
        <v>42705</v>
      </c>
      <c r="B94" s="78">
        <v>451</v>
      </c>
      <c r="C94" s="79">
        <v>391</v>
      </c>
      <c r="D94" s="80">
        <v>60</v>
      </c>
      <c r="E94" s="78">
        <v>4193</v>
      </c>
      <c r="F94" s="79">
        <v>3632</v>
      </c>
      <c r="G94" s="81">
        <v>561</v>
      </c>
    </row>
    <row r="95" spans="1:7" x14ac:dyDescent="0.2">
      <c r="A95" s="10">
        <v>42736</v>
      </c>
      <c r="B95" s="39">
        <v>595</v>
      </c>
      <c r="C95" s="38">
        <v>538</v>
      </c>
      <c r="D95" s="36">
        <v>57</v>
      </c>
      <c r="E95" s="39">
        <v>4204</v>
      </c>
      <c r="F95" s="38">
        <v>3670</v>
      </c>
      <c r="G95" s="52">
        <v>534</v>
      </c>
    </row>
    <row r="96" spans="1:7" x14ac:dyDescent="0.2">
      <c r="A96" s="10">
        <v>42767</v>
      </c>
      <c r="B96" s="39">
        <v>433</v>
      </c>
      <c r="C96" s="38">
        <v>361</v>
      </c>
      <c r="D96" s="36">
        <v>72</v>
      </c>
      <c r="E96" s="39">
        <v>4234</v>
      </c>
      <c r="F96" s="38">
        <v>3703</v>
      </c>
      <c r="G96" s="52">
        <v>531</v>
      </c>
    </row>
    <row r="97" spans="1:7" x14ac:dyDescent="0.2">
      <c r="A97" s="10">
        <v>42795</v>
      </c>
      <c r="B97" s="39">
        <v>676</v>
      </c>
      <c r="C97" s="38">
        <v>600</v>
      </c>
      <c r="D97" s="36">
        <v>76</v>
      </c>
      <c r="E97" s="39">
        <v>4172</v>
      </c>
      <c r="F97" s="38">
        <v>3652</v>
      </c>
      <c r="G97" s="52">
        <v>520</v>
      </c>
    </row>
    <row r="98" spans="1:7" x14ac:dyDescent="0.2">
      <c r="A98" s="10">
        <v>42826</v>
      </c>
      <c r="B98" s="39">
        <v>583</v>
      </c>
      <c r="C98" s="38">
        <v>514</v>
      </c>
      <c r="D98" s="36">
        <v>69</v>
      </c>
      <c r="E98" s="39">
        <v>4120</v>
      </c>
      <c r="F98" s="38">
        <v>3651</v>
      </c>
      <c r="G98" s="52">
        <v>469</v>
      </c>
    </row>
    <row r="99" spans="1:7" x14ac:dyDescent="0.2">
      <c r="A99" s="10">
        <v>42856</v>
      </c>
      <c r="B99" s="39">
        <v>544</v>
      </c>
      <c r="C99" s="38">
        <v>523</v>
      </c>
      <c r="D99" s="36">
        <v>21</v>
      </c>
      <c r="E99" s="39">
        <v>4063</v>
      </c>
      <c r="F99" s="38">
        <v>3635</v>
      </c>
      <c r="G99" s="52">
        <v>428</v>
      </c>
    </row>
    <row r="100" spans="1:7" x14ac:dyDescent="0.2">
      <c r="A100" s="10">
        <v>42887</v>
      </c>
      <c r="B100" s="39">
        <v>251</v>
      </c>
      <c r="C100" s="38">
        <v>232</v>
      </c>
      <c r="D100" s="36">
        <v>19</v>
      </c>
      <c r="E100" s="39">
        <v>3900</v>
      </c>
      <c r="F100" s="38">
        <v>3502</v>
      </c>
      <c r="G100" s="52">
        <v>398</v>
      </c>
    </row>
    <row r="101" spans="1:7" x14ac:dyDescent="0.2">
      <c r="A101" s="10">
        <v>42917</v>
      </c>
      <c r="B101" s="39">
        <v>194</v>
      </c>
      <c r="C101" s="38">
        <v>189</v>
      </c>
      <c r="D101" s="36">
        <v>5</v>
      </c>
      <c r="E101" s="39">
        <v>3630</v>
      </c>
      <c r="F101" s="38">
        <v>3276</v>
      </c>
      <c r="G101" s="52">
        <v>354</v>
      </c>
    </row>
    <row r="102" spans="1:7" x14ac:dyDescent="0.2">
      <c r="A102" s="10">
        <v>42948</v>
      </c>
      <c r="B102" s="39">
        <v>82</v>
      </c>
      <c r="C102" s="38">
        <v>75</v>
      </c>
      <c r="D102" s="36">
        <v>7</v>
      </c>
      <c r="E102" s="39">
        <v>3365</v>
      </c>
      <c r="F102" s="38">
        <v>3036</v>
      </c>
      <c r="G102" s="52">
        <v>329</v>
      </c>
    </row>
    <row r="103" spans="1:7" x14ac:dyDescent="0.2">
      <c r="A103" s="10">
        <v>42979</v>
      </c>
      <c r="B103" s="39">
        <v>158</v>
      </c>
      <c r="C103" s="38">
        <v>156</v>
      </c>
      <c r="D103" s="36">
        <v>2</v>
      </c>
      <c r="E103" s="39">
        <v>2790</v>
      </c>
      <c r="F103" s="38">
        <v>2493</v>
      </c>
      <c r="G103" s="52">
        <v>297</v>
      </c>
    </row>
    <row r="104" spans="1:7" x14ac:dyDescent="0.2">
      <c r="A104" s="10">
        <v>43009</v>
      </c>
      <c r="B104" s="39">
        <v>200</v>
      </c>
      <c r="C104" s="38">
        <v>197</v>
      </c>
      <c r="D104" s="36">
        <v>3</v>
      </c>
      <c r="E104" s="39">
        <v>2391</v>
      </c>
      <c r="F104" s="38">
        <v>2130</v>
      </c>
      <c r="G104" s="52">
        <v>261</v>
      </c>
    </row>
    <row r="105" spans="1:7" x14ac:dyDescent="0.2">
      <c r="A105" s="10">
        <v>43040</v>
      </c>
      <c r="B105" s="39">
        <v>283</v>
      </c>
      <c r="C105" s="38">
        <v>281</v>
      </c>
      <c r="D105" s="36">
        <v>2</v>
      </c>
      <c r="E105" s="39">
        <v>2081</v>
      </c>
      <c r="F105" s="38">
        <v>1845</v>
      </c>
      <c r="G105" s="52">
        <v>236</v>
      </c>
    </row>
    <row r="106" spans="1:7" ht="13.5" thickBot="1" x14ac:dyDescent="0.25">
      <c r="A106" s="120">
        <v>43070</v>
      </c>
      <c r="B106" s="121">
        <v>345</v>
      </c>
      <c r="C106" s="122">
        <v>344</v>
      </c>
      <c r="D106" s="123">
        <v>1</v>
      </c>
      <c r="E106" s="121">
        <v>2062</v>
      </c>
      <c r="F106" s="122">
        <v>1868</v>
      </c>
      <c r="G106" s="124">
        <v>194</v>
      </c>
    </row>
    <row r="107" spans="1:7" ht="13.5" thickTop="1" x14ac:dyDescent="0.2">
      <c r="A107" s="10">
        <v>43101</v>
      </c>
      <c r="B107" s="39">
        <v>380</v>
      </c>
      <c r="C107" s="38">
        <v>380</v>
      </c>
      <c r="D107" s="36">
        <v>0</v>
      </c>
      <c r="E107" s="39">
        <v>2045</v>
      </c>
      <c r="F107" s="38">
        <v>1897</v>
      </c>
      <c r="G107" s="52">
        <v>148</v>
      </c>
    </row>
    <row r="108" spans="1:7" x14ac:dyDescent="0.2">
      <c r="A108" s="10">
        <v>43132</v>
      </c>
      <c r="B108" s="39">
        <v>97</v>
      </c>
      <c r="C108" s="38">
        <v>97</v>
      </c>
      <c r="D108" s="36">
        <v>0</v>
      </c>
      <c r="E108" s="39">
        <v>1887</v>
      </c>
      <c r="F108" s="38">
        <v>1784</v>
      </c>
      <c r="G108" s="52">
        <v>103</v>
      </c>
    </row>
    <row r="109" spans="1:7" x14ac:dyDescent="0.2">
      <c r="A109" s="10">
        <v>43160</v>
      </c>
      <c r="B109" s="39">
        <v>135</v>
      </c>
      <c r="C109" s="38">
        <v>135</v>
      </c>
      <c r="D109" s="36">
        <v>0</v>
      </c>
      <c r="E109" s="39">
        <v>1719</v>
      </c>
      <c r="F109" s="38">
        <v>1653</v>
      </c>
      <c r="G109" s="52">
        <v>66</v>
      </c>
    </row>
    <row r="110" spans="1:7" x14ac:dyDescent="0.2">
      <c r="A110" s="10">
        <v>43191</v>
      </c>
      <c r="B110" s="39">
        <v>191</v>
      </c>
      <c r="C110" s="38">
        <v>191</v>
      </c>
      <c r="D110" s="36">
        <v>0</v>
      </c>
      <c r="E110" s="39">
        <v>1586</v>
      </c>
      <c r="F110" s="38">
        <v>1555</v>
      </c>
      <c r="G110" s="52">
        <v>31</v>
      </c>
    </row>
    <row r="111" spans="1:7" x14ac:dyDescent="0.2">
      <c r="A111" s="10">
        <v>43221</v>
      </c>
      <c r="B111" s="39">
        <v>238</v>
      </c>
      <c r="C111" s="38">
        <v>238</v>
      </c>
      <c r="D111" s="36">
        <v>0</v>
      </c>
      <c r="E111" s="39">
        <v>1477</v>
      </c>
      <c r="F111" s="38">
        <v>1459</v>
      </c>
      <c r="G111" s="52">
        <v>18</v>
      </c>
    </row>
    <row r="112" spans="1:7" x14ac:dyDescent="0.2">
      <c r="A112" s="10">
        <v>43252</v>
      </c>
      <c r="B112" s="39">
        <v>167</v>
      </c>
      <c r="C112" s="38">
        <v>167</v>
      </c>
      <c r="D112" s="36">
        <v>0</v>
      </c>
      <c r="E112" s="39">
        <v>1411</v>
      </c>
      <c r="F112" s="38">
        <v>1406</v>
      </c>
      <c r="G112" s="52">
        <v>5</v>
      </c>
    </row>
    <row r="113" spans="1:7" x14ac:dyDescent="0.2">
      <c r="A113" s="10">
        <v>43282</v>
      </c>
      <c r="B113" s="39">
        <v>172</v>
      </c>
      <c r="C113" s="38">
        <v>172</v>
      </c>
      <c r="D113" s="36">
        <v>0</v>
      </c>
      <c r="E113" s="39">
        <v>1374</v>
      </c>
      <c r="F113" s="38">
        <v>1370</v>
      </c>
      <c r="G113" s="52">
        <v>4</v>
      </c>
    </row>
    <row r="114" spans="1:7" x14ac:dyDescent="0.2">
      <c r="A114" s="10">
        <v>43313</v>
      </c>
      <c r="B114" s="39">
        <v>97</v>
      </c>
      <c r="C114" s="38">
        <v>97</v>
      </c>
      <c r="D114" s="36">
        <v>0</v>
      </c>
      <c r="E114" s="39">
        <v>1393</v>
      </c>
      <c r="F114" s="38">
        <v>1390</v>
      </c>
      <c r="G114" s="52">
        <v>3</v>
      </c>
    </row>
    <row r="115" spans="1:7" x14ac:dyDescent="0.2">
      <c r="A115" s="10">
        <v>43344</v>
      </c>
      <c r="B115" s="39">
        <v>244</v>
      </c>
      <c r="C115" s="38">
        <v>244</v>
      </c>
      <c r="D115" s="36">
        <v>0</v>
      </c>
      <c r="E115" s="39">
        <v>1480</v>
      </c>
      <c r="F115" s="38">
        <v>1478</v>
      </c>
      <c r="G115" s="52">
        <v>2</v>
      </c>
    </row>
    <row r="116" spans="1:7" x14ac:dyDescent="0.2">
      <c r="A116" s="10">
        <v>43374</v>
      </c>
      <c r="B116" s="39">
        <v>172</v>
      </c>
      <c r="C116" s="38">
        <v>172</v>
      </c>
      <c r="D116" s="36">
        <v>0</v>
      </c>
      <c r="E116" s="39">
        <v>1481</v>
      </c>
      <c r="F116" s="38">
        <v>1479</v>
      </c>
      <c r="G116" s="52">
        <v>2</v>
      </c>
    </row>
    <row r="117" spans="1:7" x14ac:dyDescent="0.2">
      <c r="A117" s="10">
        <v>43405</v>
      </c>
      <c r="B117" s="39">
        <v>198</v>
      </c>
      <c r="C117" s="38">
        <v>198</v>
      </c>
      <c r="D117" s="36">
        <v>0</v>
      </c>
      <c r="E117" s="39">
        <v>1450</v>
      </c>
      <c r="F117" s="38">
        <v>1449</v>
      </c>
      <c r="G117" s="52">
        <v>1</v>
      </c>
    </row>
    <row r="118" spans="1:7" x14ac:dyDescent="0.2">
      <c r="A118" s="77">
        <v>43435</v>
      </c>
      <c r="B118" s="78">
        <v>296</v>
      </c>
      <c r="C118" s="79">
        <v>296</v>
      </c>
      <c r="D118" s="80">
        <v>0</v>
      </c>
      <c r="E118" s="78">
        <v>1488</v>
      </c>
      <c r="F118" s="79">
        <v>1487</v>
      </c>
      <c r="G118" s="81">
        <v>1</v>
      </c>
    </row>
    <row r="119" spans="1:7" x14ac:dyDescent="0.2">
      <c r="A119" s="10">
        <v>43466</v>
      </c>
      <c r="B119" s="39">
        <v>280</v>
      </c>
      <c r="C119" s="38">
        <v>280</v>
      </c>
      <c r="D119" s="36">
        <v>0</v>
      </c>
      <c r="E119" s="39">
        <v>1509</v>
      </c>
      <c r="F119" s="38">
        <v>1508</v>
      </c>
      <c r="G119" s="52">
        <v>1</v>
      </c>
    </row>
    <row r="120" spans="1:7" x14ac:dyDescent="0.2">
      <c r="A120" s="10">
        <v>43497</v>
      </c>
      <c r="B120" s="39">
        <v>115</v>
      </c>
      <c r="C120" s="38">
        <v>115</v>
      </c>
      <c r="D120" s="36">
        <v>0</v>
      </c>
      <c r="E120" s="39">
        <v>1544</v>
      </c>
      <c r="F120" s="38">
        <v>1544</v>
      </c>
      <c r="G120" s="52">
        <v>0</v>
      </c>
    </row>
    <row r="121" spans="1:7" x14ac:dyDescent="0.2">
      <c r="A121" s="10">
        <v>43525</v>
      </c>
      <c r="B121" s="39">
        <v>115</v>
      </c>
      <c r="C121" s="38">
        <v>115</v>
      </c>
      <c r="D121" s="36">
        <v>0</v>
      </c>
      <c r="E121" s="39">
        <v>1562</v>
      </c>
      <c r="F121" s="38">
        <v>1562</v>
      </c>
      <c r="G121" s="52">
        <v>0</v>
      </c>
    </row>
    <row r="122" spans="1:7" x14ac:dyDescent="0.2">
      <c r="A122" s="10">
        <v>43556</v>
      </c>
      <c r="B122" s="39">
        <v>163</v>
      </c>
      <c r="C122" s="38">
        <v>163</v>
      </c>
      <c r="D122" s="36">
        <v>0</v>
      </c>
      <c r="E122" s="39">
        <v>1597</v>
      </c>
      <c r="F122" s="38">
        <v>1597</v>
      </c>
      <c r="G122" s="52">
        <v>0</v>
      </c>
    </row>
    <row r="123" spans="1:7" x14ac:dyDescent="0.2">
      <c r="A123" s="10">
        <v>43586</v>
      </c>
      <c r="B123" s="39">
        <v>167</v>
      </c>
      <c r="C123" s="38">
        <v>167</v>
      </c>
      <c r="D123" s="36">
        <v>0</v>
      </c>
      <c r="E123" s="39">
        <v>1606</v>
      </c>
      <c r="F123" s="38">
        <v>1606</v>
      </c>
      <c r="G123" s="52">
        <v>0</v>
      </c>
    </row>
    <row r="124" spans="1:7" x14ac:dyDescent="0.2">
      <c r="A124" s="10">
        <v>43617</v>
      </c>
      <c r="B124" s="39">
        <v>206</v>
      </c>
      <c r="C124" s="38">
        <v>206</v>
      </c>
      <c r="D124" s="36">
        <v>0</v>
      </c>
      <c r="E124" s="39">
        <v>1597</v>
      </c>
      <c r="F124" s="38">
        <v>1597</v>
      </c>
      <c r="G124" s="52">
        <v>0</v>
      </c>
    </row>
    <row r="125" spans="1:7" x14ac:dyDescent="0.2">
      <c r="A125" s="10">
        <v>43647</v>
      </c>
      <c r="B125" s="39">
        <v>172</v>
      </c>
      <c r="C125" s="38">
        <v>172</v>
      </c>
      <c r="D125" s="36">
        <v>0</v>
      </c>
      <c r="E125" s="39">
        <v>1577</v>
      </c>
      <c r="F125" s="38">
        <v>1577</v>
      </c>
      <c r="G125" s="52">
        <v>0</v>
      </c>
    </row>
    <row r="126" spans="1:7" x14ac:dyDescent="0.2">
      <c r="A126" s="10">
        <v>43678</v>
      </c>
      <c r="B126" s="39">
        <v>102</v>
      </c>
      <c r="C126" s="38">
        <v>102</v>
      </c>
      <c r="D126" s="36">
        <v>0</v>
      </c>
      <c r="E126" s="39">
        <v>1541</v>
      </c>
      <c r="F126" s="38">
        <v>1541</v>
      </c>
      <c r="G126" s="52">
        <v>0</v>
      </c>
    </row>
    <row r="127" spans="1:7" x14ac:dyDescent="0.2">
      <c r="A127" s="10">
        <v>43709</v>
      </c>
      <c r="B127" s="39">
        <v>299</v>
      </c>
      <c r="C127" s="38">
        <v>299</v>
      </c>
      <c r="D127" s="36">
        <v>0</v>
      </c>
      <c r="E127" s="39">
        <v>1613</v>
      </c>
      <c r="F127" s="38">
        <v>1613</v>
      </c>
      <c r="G127" s="52">
        <v>0</v>
      </c>
    </row>
    <row r="128" spans="1:7" x14ac:dyDescent="0.2">
      <c r="A128" s="10">
        <v>43739</v>
      </c>
      <c r="B128" s="39">
        <v>144</v>
      </c>
      <c r="C128" s="38">
        <v>144</v>
      </c>
      <c r="D128" s="36">
        <v>0</v>
      </c>
      <c r="E128" s="39">
        <v>1595</v>
      </c>
      <c r="F128" s="38">
        <v>1595</v>
      </c>
      <c r="G128" s="52">
        <v>0</v>
      </c>
    </row>
    <row r="129" spans="1:7" x14ac:dyDescent="0.2">
      <c r="A129" s="10">
        <v>43770</v>
      </c>
      <c r="B129" s="39">
        <v>109</v>
      </c>
      <c r="C129" s="38">
        <v>108</v>
      </c>
      <c r="D129" s="36">
        <v>1</v>
      </c>
      <c r="E129" s="39">
        <v>1541</v>
      </c>
      <c r="F129" s="38">
        <v>1540</v>
      </c>
      <c r="G129" s="52">
        <v>1</v>
      </c>
    </row>
    <row r="130" spans="1:7" x14ac:dyDescent="0.2">
      <c r="A130" s="77">
        <v>43800</v>
      </c>
      <c r="B130" s="78">
        <v>117</v>
      </c>
      <c r="C130" s="79">
        <v>117</v>
      </c>
      <c r="D130" s="80">
        <v>0</v>
      </c>
      <c r="E130" s="78">
        <v>1403</v>
      </c>
      <c r="F130" s="79">
        <v>1402</v>
      </c>
      <c r="G130" s="81">
        <v>1</v>
      </c>
    </row>
    <row r="131" spans="1:7" x14ac:dyDescent="0.2">
      <c r="A131" s="10">
        <v>43831</v>
      </c>
      <c r="B131" s="39">
        <v>192</v>
      </c>
      <c r="C131" s="37">
        <v>192</v>
      </c>
      <c r="D131" s="36">
        <v>0</v>
      </c>
      <c r="E131" s="39">
        <v>1350</v>
      </c>
      <c r="F131" s="38">
        <v>1349</v>
      </c>
      <c r="G131" s="52">
        <v>1</v>
      </c>
    </row>
    <row r="132" spans="1:7" x14ac:dyDescent="0.2">
      <c r="A132" s="10">
        <v>43862</v>
      </c>
      <c r="B132" s="39">
        <v>148</v>
      </c>
      <c r="C132" s="37">
        <v>148</v>
      </c>
      <c r="D132" s="36">
        <v>0</v>
      </c>
      <c r="E132" s="39">
        <v>1365</v>
      </c>
      <c r="F132" s="38">
        <v>1364</v>
      </c>
      <c r="G132" s="52">
        <v>1</v>
      </c>
    </row>
    <row r="133" spans="1:7" x14ac:dyDescent="0.2">
      <c r="A133" s="10">
        <v>43891</v>
      </c>
      <c r="B133" s="39">
        <v>164</v>
      </c>
      <c r="C133" s="37">
        <v>164</v>
      </c>
      <c r="D133" s="36">
        <v>0</v>
      </c>
      <c r="E133" s="39">
        <v>1364</v>
      </c>
      <c r="F133" s="38">
        <v>1363</v>
      </c>
      <c r="G133" s="52">
        <v>1</v>
      </c>
    </row>
    <row r="134" spans="1:7" x14ac:dyDescent="0.2">
      <c r="A134" s="10">
        <v>43922</v>
      </c>
      <c r="B134" s="39">
        <v>99</v>
      </c>
      <c r="C134" s="37">
        <v>99</v>
      </c>
      <c r="D134" s="36">
        <v>0</v>
      </c>
      <c r="E134" s="39">
        <v>1301</v>
      </c>
      <c r="F134" s="38">
        <v>1300</v>
      </c>
      <c r="G134" s="52">
        <v>1</v>
      </c>
    </row>
    <row r="135" spans="1:7" x14ac:dyDescent="0.2">
      <c r="A135" s="10">
        <v>43952</v>
      </c>
      <c r="B135" s="39">
        <v>99</v>
      </c>
      <c r="C135" s="37">
        <v>99</v>
      </c>
      <c r="D135" s="36">
        <v>0</v>
      </c>
      <c r="E135" s="39">
        <v>1240</v>
      </c>
      <c r="F135" s="38">
        <v>1239</v>
      </c>
      <c r="G135" s="52">
        <v>1</v>
      </c>
    </row>
    <row r="136" spans="1:7" x14ac:dyDescent="0.2">
      <c r="A136" s="10">
        <v>43983</v>
      </c>
      <c r="B136" s="39">
        <v>139</v>
      </c>
      <c r="C136" s="37">
        <v>139</v>
      </c>
      <c r="D136" s="36">
        <v>0</v>
      </c>
      <c r="E136" s="39">
        <v>1203</v>
      </c>
      <c r="F136" s="38">
        <v>1202</v>
      </c>
      <c r="G136" s="52">
        <v>1</v>
      </c>
    </row>
    <row r="137" spans="1:7" x14ac:dyDescent="0.2">
      <c r="A137" s="10">
        <v>44013</v>
      </c>
      <c r="B137" s="39">
        <v>142</v>
      </c>
      <c r="C137" s="38">
        <v>142</v>
      </c>
      <c r="D137" s="36">
        <v>0</v>
      </c>
      <c r="E137" s="39">
        <v>1182</v>
      </c>
      <c r="F137" s="38">
        <v>1181</v>
      </c>
      <c r="G137" s="52">
        <v>1</v>
      </c>
    </row>
    <row r="138" spans="1:7" x14ac:dyDescent="0.2">
      <c r="A138" s="10">
        <v>44044</v>
      </c>
      <c r="B138" s="39">
        <v>139</v>
      </c>
      <c r="C138" s="37">
        <v>139</v>
      </c>
      <c r="D138" s="36">
        <v>0</v>
      </c>
      <c r="E138" s="39">
        <v>1178</v>
      </c>
      <c r="F138" s="38">
        <v>1177</v>
      </c>
      <c r="G138" s="52">
        <v>1</v>
      </c>
    </row>
    <row r="139" spans="1:7" x14ac:dyDescent="0.2">
      <c r="A139" s="10">
        <v>44075</v>
      </c>
      <c r="B139" s="39">
        <v>271</v>
      </c>
      <c r="C139" s="37">
        <v>271</v>
      </c>
      <c r="D139" s="36">
        <v>0</v>
      </c>
      <c r="E139" s="39">
        <v>1160</v>
      </c>
      <c r="F139" s="38">
        <v>1159</v>
      </c>
      <c r="G139" s="52">
        <v>1</v>
      </c>
    </row>
    <row r="140" spans="1:7" x14ac:dyDescent="0.2">
      <c r="A140" s="10">
        <v>44105</v>
      </c>
      <c r="B140" s="39">
        <v>150</v>
      </c>
      <c r="C140" s="38">
        <v>150</v>
      </c>
      <c r="D140" s="36">
        <v>0</v>
      </c>
      <c r="E140" s="39">
        <v>1166</v>
      </c>
      <c r="F140" s="38">
        <v>1165</v>
      </c>
      <c r="G140" s="52">
        <v>1</v>
      </c>
    </row>
    <row r="141" spans="1:7" x14ac:dyDescent="0.2">
      <c r="A141" s="10">
        <v>44136</v>
      </c>
      <c r="B141" s="39">
        <v>127</v>
      </c>
      <c r="C141" s="37">
        <v>120</v>
      </c>
      <c r="D141" s="11">
        <v>7</v>
      </c>
      <c r="E141" s="39">
        <v>1168</v>
      </c>
      <c r="F141" s="11">
        <v>1162</v>
      </c>
      <c r="G141" s="46">
        <v>6</v>
      </c>
    </row>
    <row r="142" spans="1:7" x14ac:dyDescent="0.2">
      <c r="A142" s="77">
        <v>44166</v>
      </c>
      <c r="B142" s="78">
        <v>142</v>
      </c>
      <c r="C142" s="79">
        <v>111</v>
      </c>
      <c r="D142" s="80">
        <v>31</v>
      </c>
      <c r="E142" s="78">
        <v>1194</v>
      </c>
      <c r="F142" s="79">
        <v>1158</v>
      </c>
      <c r="G142" s="81">
        <v>36</v>
      </c>
    </row>
    <row r="143" spans="1:7" x14ac:dyDescent="0.2">
      <c r="A143" s="10">
        <v>44197</v>
      </c>
      <c r="B143" s="39">
        <v>222</v>
      </c>
      <c r="C143" s="37">
        <v>179</v>
      </c>
      <c r="D143" s="36">
        <v>43</v>
      </c>
      <c r="E143" s="39">
        <v>1231</v>
      </c>
      <c r="F143" s="38">
        <v>1156</v>
      </c>
      <c r="G143" s="52">
        <v>75</v>
      </c>
    </row>
    <row r="144" spans="1:7" x14ac:dyDescent="0.2">
      <c r="A144" s="10">
        <v>44228</v>
      </c>
      <c r="B144" s="39">
        <v>216</v>
      </c>
      <c r="C144" s="37">
        <v>154</v>
      </c>
      <c r="D144" s="36">
        <v>62</v>
      </c>
      <c r="E144" s="39">
        <v>1288</v>
      </c>
      <c r="F144" s="38">
        <v>1156</v>
      </c>
      <c r="G144" s="52">
        <v>132</v>
      </c>
    </row>
    <row r="145" spans="1:7" x14ac:dyDescent="0.2">
      <c r="A145" s="10">
        <v>44256</v>
      </c>
      <c r="B145" s="39">
        <v>282</v>
      </c>
      <c r="C145" s="37">
        <v>210</v>
      </c>
      <c r="D145" s="36">
        <v>72</v>
      </c>
      <c r="E145" s="39">
        <v>1391</v>
      </c>
      <c r="F145" s="38">
        <v>1195</v>
      </c>
      <c r="G145" s="52">
        <v>196</v>
      </c>
    </row>
    <row r="146" spans="1:7" x14ac:dyDescent="0.2">
      <c r="A146" s="10">
        <v>44287</v>
      </c>
      <c r="B146" s="39">
        <v>200</v>
      </c>
      <c r="C146" s="37">
        <v>126</v>
      </c>
      <c r="D146" s="36">
        <v>74</v>
      </c>
      <c r="E146" s="39">
        <v>1468</v>
      </c>
      <c r="F146" s="38">
        <v>1211</v>
      </c>
      <c r="G146" s="52">
        <v>257</v>
      </c>
    </row>
    <row r="147" spans="1:7" x14ac:dyDescent="0.2">
      <c r="A147" s="10">
        <v>44317</v>
      </c>
      <c r="B147" s="39">
        <v>165</v>
      </c>
      <c r="C147" s="37">
        <v>78</v>
      </c>
      <c r="D147" s="36">
        <v>87</v>
      </c>
      <c r="E147" s="39">
        <v>1532</v>
      </c>
      <c r="F147" s="38">
        <v>1207</v>
      </c>
      <c r="G147" s="52">
        <v>325</v>
      </c>
    </row>
    <row r="148" spans="1:7" x14ac:dyDescent="0.2">
      <c r="A148" s="10">
        <v>44348</v>
      </c>
      <c r="B148" s="39">
        <v>181</v>
      </c>
      <c r="C148" s="37">
        <v>111</v>
      </c>
      <c r="D148" s="36">
        <v>70</v>
      </c>
      <c r="E148" s="39">
        <v>1578</v>
      </c>
      <c r="F148" s="38">
        <v>1207</v>
      </c>
      <c r="G148" s="52">
        <v>371</v>
      </c>
    </row>
    <row r="149" spans="1:7" x14ac:dyDescent="0.2">
      <c r="A149" s="10">
        <v>44378</v>
      </c>
      <c r="B149" s="39">
        <v>192</v>
      </c>
      <c r="C149" s="37">
        <v>130</v>
      </c>
      <c r="D149" s="36">
        <v>62</v>
      </c>
      <c r="E149" s="39">
        <v>1586</v>
      </c>
      <c r="F149" s="38">
        <v>1186</v>
      </c>
      <c r="G149" s="52">
        <v>400</v>
      </c>
    </row>
    <row r="150" spans="1:7" x14ac:dyDescent="0.2">
      <c r="A150" s="10">
        <v>44409</v>
      </c>
      <c r="B150" s="39">
        <v>217</v>
      </c>
      <c r="C150" s="37">
        <v>175</v>
      </c>
      <c r="D150" s="36">
        <v>42</v>
      </c>
      <c r="E150" s="39">
        <v>1616</v>
      </c>
      <c r="F150" s="38">
        <v>1202</v>
      </c>
      <c r="G150" s="52">
        <v>414</v>
      </c>
    </row>
    <row r="151" spans="1:7" x14ac:dyDescent="0.2">
      <c r="A151" s="10">
        <v>44440</v>
      </c>
      <c r="B151" s="39">
        <v>371</v>
      </c>
      <c r="C151" s="37">
        <v>271</v>
      </c>
      <c r="D151" s="36">
        <v>100</v>
      </c>
      <c r="E151" s="39">
        <v>1699</v>
      </c>
      <c r="F151" s="38">
        <v>1223</v>
      </c>
      <c r="G151" s="52">
        <v>476</v>
      </c>
    </row>
    <row r="152" spans="1:7" x14ac:dyDescent="0.2">
      <c r="A152" s="10">
        <v>44470</v>
      </c>
      <c r="B152" s="39">
        <v>304</v>
      </c>
      <c r="C152" s="37">
        <v>198</v>
      </c>
      <c r="D152" s="36">
        <v>106</v>
      </c>
      <c r="E152" s="39">
        <v>1783</v>
      </c>
      <c r="F152" s="38">
        <v>1237</v>
      </c>
      <c r="G152" s="52">
        <v>546</v>
      </c>
    </row>
    <row r="153" spans="1:7" x14ac:dyDescent="0.2">
      <c r="A153" s="10">
        <v>44501</v>
      </c>
      <c r="B153" s="39">
        <v>245</v>
      </c>
      <c r="C153" s="37">
        <v>154</v>
      </c>
      <c r="D153" s="36">
        <v>91</v>
      </c>
      <c r="E153" s="39">
        <v>1895</v>
      </c>
      <c r="F153" s="38">
        <v>1297</v>
      </c>
      <c r="G153" s="52">
        <v>598</v>
      </c>
    </row>
    <row r="154" spans="1:7" x14ac:dyDescent="0.2">
      <c r="A154" s="77">
        <v>44531</v>
      </c>
      <c r="B154" s="78">
        <v>177</v>
      </c>
      <c r="C154" s="79">
        <v>124</v>
      </c>
      <c r="D154" s="80">
        <v>53</v>
      </c>
      <c r="E154" s="78">
        <v>1901</v>
      </c>
      <c r="F154" s="79">
        <v>1302</v>
      </c>
      <c r="G154" s="81">
        <v>599</v>
      </c>
    </row>
    <row r="155" spans="1:7" x14ac:dyDescent="0.2">
      <c r="A155" s="10">
        <v>44562</v>
      </c>
      <c r="B155" s="39">
        <v>267</v>
      </c>
      <c r="C155" s="37">
        <v>185</v>
      </c>
      <c r="D155" s="36">
        <v>82</v>
      </c>
      <c r="E155" s="39">
        <v>1949</v>
      </c>
      <c r="F155" s="38">
        <v>1326</v>
      </c>
      <c r="G155" s="52">
        <v>623</v>
      </c>
    </row>
    <row r="156" spans="1:7" x14ac:dyDescent="0.2">
      <c r="A156" s="10">
        <v>44593</v>
      </c>
      <c r="B156" s="39">
        <v>265</v>
      </c>
      <c r="C156" s="37">
        <v>139</v>
      </c>
      <c r="D156" s="36">
        <v>126</v>
      </c>
      <c r="E156" s="39">
        <v>2013</v>
      </c>
      <c r="F156" s="38">
        <v>1326</v>
      </c>
      <c r="G156" s="52">
        <v>687</v>
      </c>
    </row>
    <row r="157" spans="1:7" x14ac:dyDescent="0.2">
      <c r="A157" s="10">
        <v>44621</v>
      </c>
      <c r="B157" s="39">
        <v>256</v>
      </c>
      <c r="C157" s="37">
        <v>176</v>
      </c>
      <c r="D157" s="36">
        <v>80</v>
      </c>
      <c r="E157" s="39">
        <v>1978</v>
      </c>
      <c r="F157" s="38">
        <v>1294</v>
      </c>
      <c r="G157" s="52">
        <v>684</v>
      </c>
    </row>
    <row r="158" spans="1:7" x14ac:dyDescent="0.2">
      <c r="A158" s="10">
        <v>44652</v>
      </c>
      <c r="B158" s="39">
        <v>121</v>
      </c>
      <c r="C158" s="37">
        <v>81</v>
      </c>
      <c r="D158" s="36">
        <v>40</v>
      </c>
      <c r="E158" s="39">
        <v>1892</v>
      </c>
      <c r="F158" s="38">
        <v>1246</v>
      </c>
      <c r="G158" s="52">
        <v>646</v>
      </c>
    </row>
    <row r="159" spans="1:7" x14ac:dyDescent="0.2">
      <c r="A159" s="10">
        <v>44682</v>
      </c>
      <c r="B159" s="39">
        <v>87</v>
      </c>
      <c r="C159" s="37">
        <v>52</v>
      </c>
      <c r="D159" s="36">
        <v>35</v>
      </c>
      <c r="E159" s="39">
        <v>1808</v>
      </c>
      <c r="F159" s="38">
        <v>1210</v>
      </c>
      <c r="G159" s="52">
        <v>598</v>
      </c>
    </row>
    <row r="160" spans="1:7" x14ac:dyDescent="0.2">
      <c r="A160" s="10">
        <v>44713</v>
      </c>
      <c r="B160" s="39">
        <v>86</v>
      </c>
      <c r="C160" s="37">
        <v>67</v>
      </c>
      <c r="D160" s="36">
        <v>19</v>
      </c>
      <c r="E160" s="39">
        <v>1719</v>
      </c>
      <c r="F160" s="38">
        <v>1171</v>
      </c>
      <c r="G160" s="52">
        <v>548</v>
      </c>
    </row>
    <row r="161" spans="1:7" x14ac:dyDescent="0.2">
      <c r="A161" s="10">
        <v>44743</v>
      </c>
      <c r="B161" s="39">
        <v>74</v>
      </c>
      <c r="C161" s="37">
        <v>57</v>
      </c>
      <c r="D161" s="36">
        <v>17</v>
      </c>
      <c r="E161" s="39">
        <v>1575</v>
      </c>
      <c r="F161" s="38">
        <v>1085</v>
      </c>
      <c r="G161" s="52">
        <v>490</v>
      </c>
    </row>
    <row r="162" spans="1:7" x14ac:dyDescent="0.2">
      <c r="A162" s="10">
        <v>44774</v>
      </c>
      <c r="B162" s="39">
        <v>75</v>
      </c>
      <c r="C162" s="37">
        <v>60</v>
      </c>
      <c r="D162" s="36">
        <v>15</v>
      </c>
      <c r="E162" s="39">
        <v>1413</v>
      </c>
      <c r="F162" s="38">
        <v>976</v>
      </c>
      <c r="G162" s="52">
        <v>437</v>
      </c>
    </row>
    <row r="163" spans="1:7" x14ac:dyDescent="0.2">
      <c r="A163" s="10">
        <v>44805</v>
      </c>
      <c r="B163" s="39">
        <v>120</v>
      </c>
      <c r="C163" s="37">
        <v>83</v>
      </c>
      <c r="D163" s="36">
        <v>37</v>
      </c>
      <c r="E163" s="39">
        <v>1175</v>
      </c>
      <c r="F163" s="38">
        <v>803</v>
      </c>
      <c r="G163" s="52">
        <v>372</v>
      </c>
    </row>
    <row r="164" spans="1:7" x14ac:dyDescent="0.2">
      <c r="A164" s="10">
        <v>44835</v>
      </c>
      <c r="B164" s="39">
        <v>96</v>
      </c>
      <c r="C164" s="37">
        <v>54</v>
      </c>
      <c r="D164" s="36">
        <v>42</v>
      </c>
      <c r="E164" s="39">
        <v>1030</v>
      </c>
      <c r="F164" s="38">
        <v>702</v>
      </c>
      <c r="G164" s="52">
        <v>328</v>
      </c>
    </row>
    <row r="165" spans="1:7" x14ac:dyDescent="0.2">
      <c r="A165" s="10">
        <v>44866</v>
      </c>
      <c r="B165" s="39">
        <v>82</v>
      </c>
      <c r="C165" s="37">
        <v>53</v>
      </c>
      <c r="D165" s="36">
        <v>29</v>
      </c>
      <c r="E165" s="39">
        <v>947</v>
      </c>
      <c r="F165" s="38">
        <v>646</v>
      </c>
      <c r="G165" s="52">
        <v>301</v>
      </c>
    </row>
    <row r="166" spans="1:7" x14ac:dyDescent="0.2">
      <c r="A166" s="77">
        <v>44896</v>
      </c>
      <c r="B166" s="78">
        <v>72</v>
      </c>
      <c r="C166" s="79">
        <v>32</v>
      </c>
      <c r="D166" s="80">
        <v>40</v>
      </c>
      <c r="E166" s="78">
        <v>894</v>
      </c>
      <c r="F166" s="79">
        <v>589</v>
      </c>
      <c r="G166" s="81">
        <v>305</v>
      </c>
    </row>
    <row r="167" spans="1:7" x14ac:dyDescent="0.2">
      <c r="A167" s="10">
        <v>44927</v>
      </c>
      <c r="B167" s="39">
        <v>80</v>
      </c>
      <c r="C167" s="37">
        <v>49</v>
      </c>
      <c r="D167" s="36">
        <v>31</v>
      </c>
      <c r="E167" s="39">
        <v>810</v>
      </c>
      <c r="F167" s="38">
        <v>517</v>
      </c>
      <c r="G167" s="52">
        <v>293</v>
      </c>
    </row>
    <row r="168" spans="1:7" x14ac:dyDescent="0.2">
      <c r="A168" s="10">
        <v>44958</v>
      </c>
      <c r="B168" s="39">
        <v>78</v>
      </c>
      <c r="C168" s="37">
        <v>50</v>
      </c>
      <c r="D168" s="36">
        <v>28</v>
      </c>
      <c r="E168" s="39">
        <v>736</v>
      </c>
      <c r="F168" s="38">
        <v>479</v>
      </c>
      <c r="G168" s="52">
        <v>257</v>
      </c>
    </row>
    <row r="169" spans="1:7" x14ac:dyDescent="0.2">
      <c r="A169" s="10">
        <v>44986</v>
      </c>
      <c r="B169" s="39">
        <v>101</v>
      </c>
      <c r="C169" s="37">
        <v>63</v>
      </c>
      <c r="D169" s="36">
        <v>38</v>
      </c>
      <c r="E169" s="39">
        <v>693</v>
      </c>
      <c r="F169" s="38">
        <v>444</v>
      </c>
      <c r="G169" s="52">
        <v>249</v>
      </c>
    </row>
    <row r="170" spans="1:7" x14ac:dyDescent="0.2">
      <c r="A170" s="10">
        <v>45017</v>
      </c>
      <c r="B170" s="39">
        <v>64</v>
      </c>
      <c r="C170" s="37">
        <v>51</v>
      </c>
      <c r="D170" s="36">
        <v>13</v>
      </c>
      <c r="E170" s="39">
        <v>668</v>
      </c>
      <c r="F170" s="38">
        <v>432</v>
      </c>
      <c r="G170" s="52">
        <v>236</v>
      </c>
    </row>
    <row r="171" spans="1:7" x14ac:dyDescent="0.2">
      <c r="A171" s="10">
        <v>45047</v>
      </c>
      <c r="B171" s="39">
        <v>69</v>
      </c>
      <c r="C171" s="37">
        <v>49</v>
      </c>
      <c r="D171" s="36">
        <v>20</v>
      </c>
      <c r="E171" s="39">
        <v>652</v>
      </c>
      <c r="F171" s="38">
        <v>424</v>
      </c>
      <c r="G171" s="52">
        <v>228</v>
      </c>
    </row>
    <row r="172" spans="1:7" x14ac:dyDescent="0.2">
      <c r="A172" s="10">
        <v>45078</v>
      </c>
      <c r="B172" s="39">
        <v>80</v>
      </c>
      <c r="C172" s="37">
        <v>51</v>
      </c>
      <c r="D172" s="36">
        <v>29</v>
      </c>
      <c r="E172" s="39">
        <v>660</v>
      </c>
      <c r="F172" s="38">
        <v>423</v>
      </c>
      <c r="G172" s="52">
        <v>237</v>
      </c>
    </row>
    <row r="173" spans="1:7" x14ac:dyDescent="0.2">
      <c r="A173" s="10">
        <v>45108</v>
      </c>
      <c r="B173" s="39">
        <v>87</v>
      </c>
      <c r="C173" s="37">
        <v>66</v>
      </c>
      <c r="D173" s="36">
        <v>21</v>
      </c>
      <c r="E173" s="39">
        <v>650</v>
      </c>
      <c r="F173" s="38">
        <v>415</v>
      </c>
      <c r="G173" s="52">
        <v>235</v>
      </c>
    </row>
    <row r="174" spans="1:7" x14ac:dyDescent="0.2">
      <c r="A174" s="10">
        <v>45139</v>
      </c>
      <c r="B174" s="39">
        <v>68</v>
      </c>
      <c r="C174" s="37">
        <v>54</v>
      </c>
      <c r="D174" s="36">
        <v>14</v>
      </c>
      <c r="E174" s="39">
        <v>646</v>
      </c>
      <c r="F174" s="38">
        <v>422</v>
      </c>
      <c r="G174" s="52">
        <v>224</v>
      </c>
    </row>
    <row r="175" spans="1:7" x14ac:dyDescent="0.2">
      <c r="A175" s="10">
        <v>45170</v>
      </c>
      <c r="B175" s="39">
        <v>140</v>
      </c>
      <c r="C175" s="37">
        <v>95</v>
      </c>
      <c r="D175" s="36">
        <v>45</v>
      </c>
      <c r="E175" s="39">
        <v>665</v>
      </c>
      <c r="F175" s="38">
        <v>440</v>
      </c>
      <c r="G175" s="52">
        <v>225</v>
      </c>
    </row>
    <row r="176" spans="1:7" x14ac:dyDescent="0.2">
      <c r="A176" s="10">
        <v>45200</v>
      </c>
      <c r="B176" s="39">
        <v>123</v>
      </c>
      <c r="C176" s="37">
        <v>76</v>
      </c>
      <c r="D176" s="36">
        <v>47</v>
      </c>
      <c r="E176" s="39">
        <v>706</v>
      </c>
      <c r="F176" s="38">
        <v>474</v>
      </c>
      <c r="G176" s="52">
        <v>232</v>
      </c>
    </row>
    <row r="177" spans="1:7" x14ac:dyDescent="0.2">
      <c r="A177" s="10">
        <v>45231</v>
      </c>
      <c r="B177" s="39">
        <v>118</v>
      </c>
      <c r="C177" s="37">
        <v>68</v>
      </c>
      <c r="D177" s="36">
        <v>50</v>
      </c>
      <c r="E177" s="39">
        <v>751</v>
      </c>
      <c r="F177" s="38">
        <v>495</v>
      </c>
      <c r="G177" s="52">
        <v>256</v>
      </c>
    </row>
    <row r="178" spans="1:7" x14ac:dyDescent="0.2">
      <c r="A178" s="77">
        <v>45261</v>
      </c>
      <c r="B178" s="78">
        <v>110</v>
      </c>
      <c r="C178" s="79">
        <v>59</v>
      </c>
      <c r="D178" s="80">
        <v>51</v>
      </c>
      <c r="E178" s="78">
        <v>793</v>
      </c>
      <c r="F178" s="79">
        <v>521</v>
      </c>
      <c r="G178" s="81">
        <v>272</v>
      </c>
    </row>
    <row r="179" spans="1:7" x14ac:dyDescent="0.2">
      <c r="A179" s="10">
        <v>45292</v>
      </c>
      <c r="B179" s="39">
        <v>113</v>
      </c>
      <c r="C179" s="37">
        <v>74</v>
      </c>
      <c r="D179" s="36">
        <v>39</v>
      </c>
      <c r="E179" s="39">
        <v>821</v>
      </c>
      <c r="F179" s="38">
        <v>544</v>
      </c>
      <c r="G179" s="52">
        <v>277</v>
      </c>
    </row>
    <row r="180" spans="1:7" x14ac:dyDescent="0.2">
      <c r="A180" s="10">
        <v>45323</v>
      </c>
      <c r="B180" s="39">
        <v>124</v>
      </c>
      <c r="C180" s="37">
        <v>72</v>
      </c>
      <c r="D180" s="36">
        <v>52</v>
      </c>
      <c r="E180" s="39">
        <v>860</v>
      </c>
      <c r="F180" s="38">
        <v>566</v>
      </c>
      <c r="G180" s="52">
        <v>294</v>
      </c>
    </row>
    <row r="181" spans="1:7" x14ac:dyDescent="0.2">
      <c r="A181" s="10">
        <v>45352</v>
      </c>
      <c r="B181" s="39">
        <v>126</v>
      </c>
      <c r="C181" s="37">
        <v>98</v>
      </c>
      <c r="D181" s="36">
        <v>28</v>
      </c>
      <c r="E181" s="39">
        <v>901</v>
      </c>
      <c r="F181" s="38">
        <v>610</v>
      </c>
      <c r="G181" s="52">
        <v>291</v>
      </c>
    </row>
    <row r="182" spans="1:7" x14ac:dyDescent="0.2">
      <c r="A182" s="10">
        <v>45383</v>
      </c>
      <c r="B182" s="39">
        <v>90</v>
      </c>
      <c r="C182" s="37">
        <v>65</v>
      </c>
      <c r="D182" s="36">
        <v>25</v>
      </c>
      <c r="E182" s="39">
        <v>921</v>
      </c>
      <c r="F182" s="38">
        <v>633</v>
      </c>
      <c r="G182" s="52">
        <v>288</v>
      </c>
    </row>
    <row r="183" spans="1:7" x14ac:dyDescent="0.2">
      <c r="A183" s="10">
        <v>45413</v>
      </c>
      <c r="B183" s="39">
        <v>56</v>
      </c>
      <c r="C183" s="37">
        <v>52</v>
      </c>
      <c r="D183" s="36">
        <v>4</v>
      </c>
      <c r="E183" s="39">
        <v>885</v>
      </c>
      <c r="F183" s="38">
        <v>619</v>
      </c>
      <c r="G183" s="52">
        <v>266</v>
      </c>
    </row>
    <row r="184" spans="1:7" x14ac:dyDescent="0.2">
      <c r="A184" s="10">
        <v>45444</v>
      </c>
      <c r="B184" s="39">
        <v>47</v>
      </c>
      <c r="C184" s="37">
        <v>47</v>
      </c>
      <c r="D184" s="36">
        <v>0</v>
      </c>
      <c r="E184" s="39">
        <v>845</v>
      </c>
      <c r="F184" s="38">
        <v>614</v>
      </c>
      <c r="G184" s="52">
        <v>231</v>
      </c>
    </row>
    <row r="185" spans="1:7" x14ac:dyDescent="0.2">
      <c r="A185" s="10">
        <v>45474</v>
      </c>
      <c r="B185" s="39">
        <v>58</v>
      </c>
      <c r="C185" s="37">
        <v>58</v>
      </c>
      <c r="D185" s="36">
        <v>0</v>
      </c>
      <c r="E185" s="39">
        <v>810</v>
      </c>
      <c r="F185" s="38">
        <v>606</v>
      </c>
      <c r="G185" s="52">
        <v>204</v>
      </c>
    </row>
    <row r="186" spans="1:7" x14ac:dyDescent="0.2">
      <c r="A186" s="10">
        <v>45505</v>
      </c>
      <c r="B186" s="39">
        <v>54</v>
      </c>
      <c r="C186" s="37">
        <v>52</v>
      </c>
      <c r="D186" s="36">
        <v>2</v>
      </c>
      <c r="E186" s="39">
        <v>763</v>
      </c>
      <c r="F186" s="11">
        <v>583</v>
      </c>
      <c r="G186" s="46">
        <v>180</v>
      </c>
    </row>
    <row r="187" spans="1:7" x14ac:dyDescent="0.2">
      <c r="A187" s="10">
        <v>45536</v>
      </c>
      <c r="B187" s="39">
        <v>94</v>
      </c>
      <c r="C187" s="37">
        <v>94</v>
      </c>
      <c r="D187" s="36">
        <v>0</v>
      </c>
      <c r="E187" s="39">
        <v>725</v>
      </c>
      <c r="F187" s="38">
        <v>585</v>
      </c>
      <c r="G187" s="52">
        <v>140</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87"/>
  <sheetViews>
    <sheetView zoomScaleNormal="100" workbookViewId="0">
      <pane xSplit="1" ySplit="10" topLeftCell="B169" activePane="bottomRight" state="frozen"/>
      <selection activeCell="B4" sqref="B4:K4"/>
      <selection pane="topRight" activeCell="B4" sqref="B4:K4"/>
      <selection pane="bottomLeft" activeCell="B4" sqref="B4:K4"/>
      <selection pane="bottomRight" activeCell="B4" sqref="B4:K4"/>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34</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93</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615</v>
      </c>
      <c r="C11" s="38">
        <v>491</v>
      </c>
      <c r="D11" s="36">
        <v>124</v>
      </c>
      <c r="E11" s="39">
        <v>607</v>
      </c>
      <c r="F11" s="38">
        <v>484</v>
      </c>
      <c r="G11" s="52">
        <v>123</v>
      </c>
    </row>
    <row r="12" spans="1:11" x14ac:dyDescent="0.2">
      <c r="A12" s="10">
        <v>40210</v>
      </c>
      <c r="B12" s="39">
        <v>470</v>
      </c>
      <c r="C12" s="38">
        <v>308</v>
      </c>
      <c r="D12" s="36">
        <v>162</v>
      </c>
      <c r="E12" s="39">
        <v>1038</v>
      </c>
      <c r="F12" s="38">
        <v>773</v>
      </c>
      <c r="G12" s="52">
        <v>265</v>
      </c>
    </row>
    <row r="13" spans="1:11" x14ac:dyDescent="0.2">
      <c r="A13" s="10">
        <v>40238</v>
      </c>
      <c r="B13" s="39">
        <v>691</v>
      </c>
      <c r="C13" s="38">
        <v>515</v>
      </c>
      <c r="D13" s="36">
        <v>176</v>
      </c>
      <c r="E13" s="39">
        <v>1680</v>
      </c>
      <c r="F13" s="38">
        <v>1267</v>
      </c>
      <c r="G13" s="52">
        <v>413</v>
      </c>
    </row>
    <row r="14" spans="1:11" x14ac:dyDescent="0.2">
      <c r="A14" s="10">
        <v>40269</v>
      </c>
      <c r="B14" s="39">
        <v>728</v>
      </c>
      <c r="C14" s="38">
        <v>482</v>
      </c>
      <c r="D14" s="36">
        <v>246</v>
      </c>
      <c r="E14" s="39">
        <v>2353</v>
      </c>
      <c r="F14" s="38">
        <v>1718</v>
      </c>
      <c r="G14" s="52">
        <v>635</v>
      </c>
    </row>
    <row r="15" spans="1:11" x14ac:dyDescent="0.2">
      <c r="A15" s="10">
        <v>40299</v>
      </c>
      <c r="B15" s="39">
        <v>597</v>
      </c>
      <c r="C15" s="38">
        <v>384</v>
      </c>
      <c r="D15" s="36">
        <v>213</v>
      </c>
      <c r="E15" s="39">
        <v>2854</v>
      </c>
      <c r="F15" s="38">
        <v>2059</v>
      </c>
      <c r="G15" s="52">
        <v>795</v>
      </c>
    </row>
    <row r="16" spans="1:11" x14ac:dyDescent="0.2">
      <c r="A16" s="10">
        <v>40330</v>
      </c>
      <c r="B16" s="39">
        <v>464</v>
      </c>
      <c r="C16" s="38">
        <v>366</v>
      </c>
      <c r="D16" s="36">
        <v>98</v>
      </c>
      <c r="E16" s="39">
        <v>3225</v>
      </c>
      <c r="F16" s="38">
        <v>2382</v>
      </c>
      <c r="G16" s="52">
        <v>843</v>
      </c>
    </row>
    <row r="17" spans="1:7" x14ac:dyDescent="0.2">
      <c r="A17" s="10">
        <v>40360</v>
      </c>
      <c r="B17" s="39">
        <v>444</v>
      </c>
      <c r="C17" s="38">
        <v>416</v>
      </c>
      <c r="D17" s="36">
        <v>28</v>
      </c>
      <c r="E17" s="39">
        <v>3207</v>
      </c>
      <c r="F17" s="38">
        <v>2408</v>
      </c>
      <c r="G17" s="52">
        <v>799</v>
      </c>
    </row>
    <row r="18" spans="1:7" x14ac:dyDescent="0.2">
      <c r="A18" s="10">
        <v>40391</v>
      </c>
      <c r="B18" s="39">
        <v>318</v>
      </c>
      <c r="C18" s="38">
        <v>310</v>
      </c>
      <c r="D18" s="36">
        <v>8</v>
      </c>
      <c r="E18" s="39">
        <v>3188</v>
      </c>
      <c r="F18" s="38">
        <v>2426</v>
      </c>
      <c r="G18" s="52">
        <v>762</v>
      </c>
    </row>
    <row r="19" spans="1:7" x14ac:dyDescent="0.2">
      <c r="A19" s="10">
        <v>40422</v>
      </c>
      <c r="B19" s="39">
        <v>575</v>
      </c>
      <c r="C19" s="38">
        <v>563</v>
      </c>
      <c r="D19" s="36">
        <v>12</v>
      </c>
      <c r="E19" s="39">
        <v>3228</v>
      </c>
      <c r="F19" s="38">
        <v>2492</v>
      </c>
      <c r="G19" s="52">
        <v>736</v>
      </c>
    </row>
    <row r="20" spans="1:7" x14ac:dyDescent="0.2">
      <c r="A20" s="10">
        <v>40452</v>
      </c>
      <c r="B20" s="39">
        <v>476</v>
      </c>
      <c r="C20" s="38">
        <v>458</v>
      </c>
      <c r="D20" s="36">
        <v>18</v>
      </c>
      <c r="E20" s="39">
        <v>3222</v>
      </c>
      <c r="F20" s="38">
        <v>2495</v>
      </c>
      <c r="G20" s="52">
        <v>727</v>
      </c>
    </row>
    <row r="21" spans="1:7" x14ac:dyDescent="0.2">
      <c r="A21" s="10">
        <v>40483</v>
      </c>
      <c r="B21" s="39">
        <v>365</v>
      </c>
      <c r="C21" s="38">
        <v>346</v>
      </c>
      <c r="D21" s="36">
        <v>19</v>
      </c>
      <c r="E21" s="39">
        <v>3229</v>
      </c>
      <c r="F21" s="38">
        <v>2514</v>
      </c>
      <c r="G21" s="52">
        <v>715</v>
      </c>
    </row>
    <row r="22" spans="1:7" x14ac:dyDescent="0.2">
      <c r="A22" s="77">
        <v>40513</v>
      </c>
      <c r="B22" s="78">
        <v>124</v>
      </c>
      <c r="C22" s="79">
        <v>116</v>
      </c>
      <c r="D22" s="80">
        <v>8</v>
      </c>
      <c r="E22" s="78">
        <v>2983</v>
      </c>
      <c r="F22" s="79">
        <v>2285</v>
      </c>
      <c r="G22" s="81">
        <v>698</v>
      </c>
    </row>
    <row r="23" spans="1:7" x14ac:dyDescent="0.2">
      <c r="A23" s="10">
        <v>40544</v>
      </c>
      <c r="B23" s="39">
        <v>560</v>
      </c>
      <c r="C23" s="38">
        <v>534</v>
      </c>
      <c r="D23" s="36">
        <v>26</v>
      </c>
      <c r="E23" s="39">
        <v>3002</v>
      </c>
      <c r="F23" s="38">
        <v>2342</v>
      </c>
      <c r="G23" s="52">
        <v>660</v>
      </c>
    </row>
    <row r="24" spans="1:7" x14ac:dyDescent="0.2">
      <c r="A24" s="10">
        <v>40575</v>
      </c>
      <c r="B24" s="39">
        <v>339</v>
      </c>
      <c r="C24" s="38">
        <v>303</v>
      </c>
      <c r="D24" s="36">
        <v>36</v>
      </c>
      <c r="E24" s="39">
        <v>2914</v>
      </c>
      <c r="F24" s="38">
        <v>2329</v>
      </c>
      <c r="G24" s="52">
        <v>585</v>
      </c>
    </row>
    <row r="25" spans="1:7" x14ac:dyDescent="0.2">
      <c r="A25" s="10">
        <v>40603</v>
      </c>
      <c r="B25" s="39">
        <v>397</v>
      </c>
      <c r="C25" s="38">
        <v>371</v>
      </c>
      <c r="D25" s="36">
        <v>26</v>
      </c>
      <c r="E25" s="39">
        <v>2654</v>
      </c>
      <c r="F25" s="38">
        <v>2154</v>
      </c>
      <c r="G25" s="52">
        <v>500</v>
      </c>
    </row>
    <row r="26" spans="1:7" x14ac:dyDescent="0.2">
      <c r="A26" s="10">
        <v>40634</v>
      </c>
      <c r="B26" s="39">
        <v>274</v>
      </c>
      <c r="C26" s="38">
        <v>240</v>
      </c>
      <c r="D26" s="36">
        <v>34</v>
      </c>
      <c r="E26" s="39">
        <v>2334</v>
      </c>
      <c r="F26" s="38">
        <v>1947</v>
      </c>
      <c r="G26" s="52">
        <v>387</v>
      </c>
    </row>
    <row r="27" spans="1:7" x14ac:dyDescent="0.2">
      <c r="A27" s="10">
        <v>40664</v>
      </c>
      <c r="B27" s="39">
        <v>239</v>
      </c>
      <c r="C27" s="38">
        <v>225</v>
      </c>
      <c r="D27" s="36">
        <v>14</v>
      </c>
      <c r="E27" s="39">
        <v>2092</v>
      </c>
      <c r="F27" s="38">
        <v>1805</v>
      </c>
      <c r="G27" s="52">
        <v>287</v>
      </c>
    </row>
    <row r="28" spans="1:7" x14ac:dyDescent="0.2">
      <c r="A28" s="10">
        <v>40695</v>
      </c>
      <c r="B28" s="39">
        <v>138</v>
      </c>
      <c r="C28" s="38">
        <v>124</v>
      </c>
      <c r="D28" s="36">
        <v>14</v>
      </c>
      <c r="E28" s="39">
        <v>1995</v>
      </c>
      <c r="F28" s="38">
        <v>1763</v>
      </c>
      <c r="G28" s="52">
        <v>232</v>
      </c>
    </row>
    <row r="29" spans="1:7" x14ac:dyDescent="0.2">
      <c r="A29" s="10">
        <v>40725</v>
      </c>
      <c r="B29" s="39">
        <v>539</v>
      </c>
      <c r="C29" s="38">
        <v>528</v>
      </c>
      <c r="D29" s="36">
        <v>11</v>
      </c>
      <c r="E29" s="39">
        <v>1972</v>
      </c>
      <c r="F29" s="38">
        <v>1773</v>
      </c>
      <c r="G29" s="52">
        <v>199</v>
      </c>
    </row>
    <row r="30" spans="1:7" x14ac:dyDescent="0.2">
      <c r="A30" s="10">
        <v>40756</v>
      </c>
      <c r="B30" s="39">
        <v>247</v>
      </c>
      <c r="C30" s="38">
        <v>233</v>
      </c>
      <c r="D30" s="36">
        <v>14</v>
      </c>
      <c r="E30" s="39">
        <v>1875</v>
      </c>
      <c r="F30" s="38">
        <v>1694</v>
      </c>
      <c r="G30" s="52">
        <v>181</v>
      </c>
    </row>
    <row r="31" spans="1:7" x14ac:dyDescent="0.2">
      <c r="A31" s="10">
        <v>40787</v>
      </c>
      <c r="B31" s="39">
        <v>503</v>
      </c>
      <c r="C31" s="38">
        <v>471</v>
      </c>
      <c r="D31" s="36">
        <v>32</v>
      </c>
      <c r="E31" s="39">
        <v>1923</v>
      </c>
      <c r="F31" s="38">
        <v>1743</v>
      </c>
      <c r="G31" s="52">
        <v>180</v>
      </c>
    </row>
    <row r="32" spans="1:7" x14ac:dyDescent="0.2">
      <c r="A32" s="10">
        <v>40817</v>
      </c>
      <c r="B32" s="39">
        <v>349</v>
      </c>
      <c r="C32" s="38">
        <v>314</v>
      </c>
      <c r="D32" s="36">
        <v>35</v>
      </c>
      <c r="E32" s="39">
        <v>1966</v>
      </c>
      <c r="F32" s="38">
        <v>1784</v>
      </c>
      <c r="G32" s="52">
        <v>182</v>
      </c>
    </row>
    <row r="33" spans="1:7" x14ac:dyDescent="0.2">
      <c r="A33" s="10">
        <v>40848</v>
      </c>
      <c r="B33" s="39">
        <v>370</v>
      </c>
      <c r="C33" s="38">
        <v>317</v>
      </c>
      <c r="D33" s="36">
        <v>53</v>
      </c>
      <c r="E33" s="39">
        <v>2125</v>
      </c>
      <c r="F33" s="38">
        <v>1903</v>
      </c>
      <c r="G33" s="52">
        <v>222</v>
      </c>
    </row>
    <row r="34" spans="1:7" x14ac:dyDescent="0.2">
      <c r="A34" s="77">
        <v>40878</v>
      </c>
      <c r="B34" s="78">
        <v>315</v>
      </c>
      <c r="C34" s="79">
        <v>269</v>
      </c>
      <c r="D34" s="80">
        <v>46</v>
      </c>
      <c r="E34" s="78">
        <v>2300</v>
      </c>
      <c r="F34" s="79">
        <v>2046</v>
      </c>
      <c r="G34" s="81">
        <v>254</v>
      </c>
    </row>
    <row r="35" spans="1:7" x14ac:dyDescent="0.2">
      <c r="A35" s="10">
        <v>40909</v>
      </c>
      <c r="B35" s="39">
        <v>739</v>
      </c>
      <c r="C35" s="38">
        <v>620</v>
      </c>
      <c r="D35" s="36">
        <v>119</v>
      </c>
      <c r="E35" s="39">
        <v>2473</v>
      </c>
      <c r="F35" s="38">
        <v>2132</v>
      </c>
      <c r="G35" s="52">
        <v>341</v>
      </c>
    </row>
    <row r="36" spans="1:7" x14ac:dyDescent="0.2">
      <c r="A36" s="10">
        <v>40940</v>
      </c>
      <c r="B36" s="39">
        <v>367</v>
      </c>
      <c r="C36" s="38">
        <v>302</v>
      </c>
      <c r="D36" s="36">
        <v>65</v>
      </c>
      <c r="E36" s="39">
        <v>2557</v>
      </c>
      <c r="F36" s="38">
        <v>2187</v>
      </c>
      <c r="G36" s="52">
        <v>370</v>
      </c>
    </row>
    <row r="37" spans="1:7" x14ac:dyDescent="0.2">
      <c r="A37" s="10">
        <v>40969</v>
      </c>
      <c r="B37" s="39">
        <v>555</v>
      </c>
      <c r="C37" s="38">
        <v>522</v>
      </c>
      <c r="D37" s="36">
        <v>33</v>
      </c>
      <c r="E37" s="39">
        <v>2671</v>
      </c>
      <c r="F37" s="38">
        <v>2320</v>
      </c>
      <c r="G37" s="52">
        <v>351</v>
      </c>
    </row>
    <row r="38" spans="1:7" x14ac:dyDescent="0.2">
      <c r="A38" s="10">
        <v>41000</v>
      </c>
      <c r="B38" s="39">
        <v>470</v>
      </c>
      <c r="C38" s="38">
        <v>448</v>
      </c>
      <c r="D38" s="36">
        <v>22</v>
      </c>
      <c r="E38" s="39">
        <v>2790</v>
      </c>
      <c r="F38" s="38">
        <v>2465</v>
      </c>
      <c r="G38" s="52">
        <v>325</v>
      </c>
    </row>
    <row r="39" spans="1:7" x14ac:dyDescent="0.2">
      <c r="A39" s="10">
        <v>41030</v>
      </c>
      <c r="B39" s="39">
        <v>369</v>
      </c>
      <c r="C39" s="38">
        <v>355</v>
      </c>
      <c r="D39" s="36">
        <v>14</v>
      </c>
      <c r="E39" s="39">
        <v>2789</v>
      </c>
      <c r="F39" s="38">
        <v>2511</v>
      </c>
      <c r="G39" s="52">
        <v>278</v>
      </c>
    </row>
    <row r="40" spans="1:7" x14ac:dyDescent="0.2">
      <c r="A40" s="10">
        <v>41061</v>
      </c>
      <c r="B40" s="39">
        <v>272</v>
      </c>
      <c r="C40" s="38">
        <v>266</v>
      </c>
      <c r="D40" s="36">
        <v>6</v>
      </c>
      <c r="E40" s="39">
        <v>2761</v>
      </c>
      <c r="F40" s="38">
        <v>2515</v>
      </c>
      <c r="G40" s="52">
        <v>246</v>
      </c>
    </row>
    <row r="41" spans="1:7" x14ac:dyDescent="0.2">
      <c r="A41" s="10">
        <v>41091</v>
      </c>
      <c r="B41" s="39">
        <v>679</v>
      </c>
      <c r="C41" s="38">
        <v>672</v>
      </c>
      <c r="D41" s="36">
        <v>7</v>
      </c>
      <c r="E41" s="39">
        <v>2634</v>
      </c>
      <c r="F41" s="38">
        <v>2442</v>
      </c>
      <c r="G41" s="52">
        <v>192</v>
      </c>
    </row>
    <row r="42" spans="1:7" x14ac:dyDescent="0.2">
      <c r="A42" s="10">
        <v>41122</v>
      </c>
      <c r="B42" s="39">
        <v>280</v>
      </c>
      <c r="C42" s="38">
        <v>263</v>
      </c>
      <c r="D42" s="36">
        <v>17</v>
      </c>
      <c r="E42" s="39">
        <v>2574</v>
      </c>
      <c r="F42" s="38">
        <v>2408</v>
      </c>
      <c r="G42" s="52">
        <v>166</v>
      </c>
    </row>
    <row r="43" spans="1:7" x14ac:dyDescent="0.2">
      <c r="A43" s="10">
        <v>41153</v>
      </c>
      <c r="B43" s="39">
        <v>453</v>
      </c>
      <c r="C43" s="38">
        <v>441</v>
      </c>
      <c r="D43" s="36">
        <v>12</v>
      </c>
      <c r="E43" s="39">
        <v>2478</v>
      </c>
      <c r="F43" s="38">
        <v>2323</v>
      </c>
      <c r="G43" s="52">
        <v>155</v>
      </c>
    </row>
    <row r="44" spans="1:7" x14ac:dyDescent="0.2">
      <c r="A44" s="10">
        <v>41183</v>
      </c>
      <c r="B44" s="39">
        <v>341</v>
      </c>
      <c r="C44" s="38">
        <v>324</v>
      </c>
      <c r="D44" s="36">
        <v>17</v>
      </c>
      <c r="E44" s="39">
        <v>2380</v>
      </c>
      <c r="F44" s="38">
        <v>2230</v>
      </c>
      <c r="G44" s="52">
        <v>150</v>
      </c>
    </row>
    <row r="45" spans="1:7" x14ac:dyDescent="0.2">
      <c r="A45" s="10">
        <v>41214</v>
      </c>
      <c r="B45" s="39">
        <v>288</v>
      </c>
      <c r="C45" s="38">
        <v>264</v>
      </c>
      <c r="D45" s="36">
        <v>24</v>
      </c>
      <c r="E45" s="39">
        <v>2334</v>
      </c>
      <c r="F45" s="38">
        <v>2181</v>
      </c>
      <c r="G45" s="52">
        <v>153</v>
      </c>
    </row>
    <row r="46" spans="1:7" x14ac:dyDescent="0.2">
      <c r="A46" s="77">
        <v>41244</v>
      </c>
      <c r="B46" s="78">
        <v>285</v>
      </c>
      <c r="C46" s="79">
        <v>260</v>
      </c>
      <c r="D46" s="80">
        <v>25</v>
      </c>
      <c r="E46" s="78">
        <v>2317</v>
      </c>
      <c r="F46" s="79">
        <v>2159</v>
      </c>
      <c r="G46" s="81">
        <v>158</v>
      </c>
    </row>
    <row r="47" spans="1:7" x14ac:dyDescent="0.2">
      <c r="A47" s="10">
        <v>41275</v>
      </c>
      <c r="B47" s="39">
        <v>618</v>
      </c>
      <c r="C47" s="38">
        <v>581</v>
      </c>
      <c r="D47" s="36">
        <v>37</v>
      </c>
      <c r="E47" s="39">
        <v>2232</v>
      </c>
      <c r="F47" s="38">
        <v>2074</v>
      </c>
      <c r="G47" s="52">
        <v>158</v>
      </c>
    </row>
    <row r="48" spans="1:7" x14ac:dyDescent="0.2">
      <c r="A48" s="10">
        <v>41306</v>
      </c>
      <c r="B48" s="39">
        <v>287</v>
      </c>
      <c r="C48" s="38">
        <v>256</v>
      </c>
      <c r="D48" s="36">
        <v>31</v>
      </c>
      <c r="E48" s="39">
        <v>2222</v>
      </c>
      <c r="F48" s="38">
        <v>2059</v>
      </c>
      <c r="G48" s="52">
        <v>163</v>
      </c>
    </row>
    <row r="49" spans="1:7" x14ac:dyDescent="0.2">
      <c r="A49" s="10">
        <v>41334</v>
      </c>
      <c r="B49" s="39">
        <v>431</v>
      </c>
      <c r="C49" s="38">
        <v>391</v>
      </c>
      <c r="D49" s="36">
        <v>40</v>
      </c>
      <c r="E49" s="39">
        <v>2205</v>
      </c>
      <c r="F49" s="38">
        <v>2021</v>
      </c>
      <c r="G49" s="52">
        <v>184</v>
      </c>
    </row>
    <row r="50" spans="1:7" x14ac:dyDescent="0.2">
      <c r="A50" s="10">
        <v>41365</v>
      </c>
      <c r="B50" s="39">
        <v>356</v>
      </c>
      <c r="C50" s="38">
        <v>297</v>
      </c>
      <c r="D50" s="36">
        <v>59</v>
      </c>
      <c r="E50" s="39">
        <v>2207</v>
      </c>
      <c r="F50" s="38">
        <v>1988</v>
      </c>
      <c r="G50" s="52">
        <v>219</v>
      </c>
    </row>
    <row r="51" spans="1:7" x14ac:dyDescent="0.2">
      <c r="A51" s="10">
        <v>41395</v>
      </c>
      <c r="B51" s="39">
        <v>288</v>
      </c>
      <c r="C51" s="38">
        <v>275</v>
      </c>
      <c r="D51" s="36">
        <v>13</v>
      </c>
      <c r="E51" s="39">
        <v>2183</v>
      </c>
      <c r="F51" s="38">
        <v>1986</v>
      </c>
      <c r="G51" s="52">
        <v>197</v>
      </c>
    </row>
    <row r="52" spans="1:7" x14ac:dyDescent="0.2">
      <c r="A52" s="10">
        <v>41426</v>
      </c>
      <c r="B52" s="39">
        <v>211</v>
      </c>
      <c r="C52" s="38">
        <v>200</v>
      </c>
      <c r="D52" s="36">
        <v>11</v>
      </c>
      <c r="E52" s="39">
        <v>2159</v>
      </c>
      <c r="F52" s="38">
        <v>1974</v>
      </c>
      <c r="G52" s="52">
        <v>185</v>
      </c>
    </row>
    <row r="53" spans="1:7" x14ac:dyDescent="0.2">
      <c r="A53" s="10">
        <v>41456</v>
      </c>
      <c r="B53" s="39">
        <v>562</v>
      </c>
      <c r="C53" s="38">
        <v>550</v>
      </c>
      <c r="D53" s="36">
        <v>12</v>
      </c>
      <c r="E53" s="39">
        <v>2054</v>
      </c>
      <c r="F53" s="38">
        <v>1895</v>
      </c>
      <c r="G53" s="52">
        <v>159</v>
      </c>
    </row>
    <row r="54" spans="1:7" x14ac:dyDescent="0.2">
      <c r="A54" s="10">
        <v>41487</v>
      </c>
      <c r="B54" s="39">
        <v>243</v>
      </c>
      <c r="C54" s="38">
        <v>222</v>
      </c>
      <c r="D54" s="36">
        <v>21</v>
      </c>
      <c r="E54" s="39">
        <v>2006</v>
      </c>
      <c r="F54" s="38">
        <v>1856</v>
      </c>
      <c r="G54" s="52">
        <v>150</v>
      </c>
    </row>
    <row r="55" spans="1:7" x14ac:dyDescent="0.2">
      <c r="A55" s="10">
        <v>41518</v>
      </c>
      <c r="B55" s="39">
        <v>461</v>
      </c>
      <c r="C55" s="38">
        <v>411</v>
      </c>
      <c r="D55" s="36">
        <v>50</v>
      </c>
      <c r="E55" s="39">
        <v>2012</v>
      </c>
      <c r="F55" s="38">
        <v>1852</v>
      </c>
      <c r="G55" s="52">
        <v>160</v>
      </c>
    </row>
    <row r="56" spans="1:7" x14ac:dyDescent="0.2">
      <c r="A56" s="10">
        <v>41548</v>
      </c>
      <c r="B56" s="39">
        <v>443</v>
      </c>
      <c r="C56" s="38">
        <v>400</v>
      </c>
      <c r="D56" s="36">
        <v>43</v>
      </c>
      <c r="E56" s="39">
        <v>2096</v>
      </c>
      <c r="F56" s="38">
        <v>1939</v>
      </c>
      <c r="G56" s="52">
        <v>157</v>
      </c>
    </row>
    <row r="57" spans="1:7" x14ac:dyDescent="0.2">
      <c r="A57" s="10">
        <v>41579</v>
      </c>
      <c r="B57" s="39">
        <v>528</v>
      </c>
      <c r="C57" s="38">
        <v>496</v>
      </c>
      <c r="D57" s="36">
        <v>32</v>
      </c>
      <c r="E57" s="39">
        <v>2334</v>
      </c>
      <c r="F57" s="38">
        <v>2162</v>
      </c>
      <c r="G57" s="52">
        <v>172</v>
      </c>
    </row>
    <row r="58" spans="1:7" x14ac:dyDescent="0.2">
      <c r="A58" s="77">
        <v>41609</v>
      </c>
      <c r="B58" s="78">
        <v>291</v>
      </c>
      <c r="C58" s="79">
        <v>254</v>
      </c>
      <c r="D58" s="80">
        <v>37</v>
      </c>
      <c r="E58" s="78">
        <v>2404</v>
      </c>
      <c r="F58" s="79">
        <v>2210</v>
      </c>
      <c r="G58" s="81">
        <v>194</v>
      </c>
    </row>
    <row r="59" spans="1:7" x14ac:dyDescent="0.2">
      <c r="A59" s="10">
        <v>41640</v>
      </c>
      <c r="B59" s="39">
        <v>405</v>
      </c>
      <c r="C59" s="38">
        <v>365</v>
      </c>
      <c r="D59" s="36">
        <v>40</v>
      </c>
      <c r="E59" s="39">
        <v>2463</v>
      </c>
      <c r="F59" s="38">
        <v>2247</v>
      </c>
      <c r="G59" s="52">
        <v>216</v>
      </c>
    </row>
    <row r="60" spans="1:7" x14ac:dyDescent="0.2">
      <c r="A60" s="10">
        <v>41671</v>
      </c>
      <c r="B60" s="39">
        <v>251</v>
      </c>
      <c r="C60" s="38">
        <v>212</v>
      </c>
      <c r="D60" s="36">
        <v>39</v>
      </c>
      <c r="E60" s="39">
        <v>2487</v>
      </c>
      <c r="F60" s="38">
        <v>2254</v>
      </c>
      <c r="G60" s="52">
        <v>233</v>
      </c>
    </row>
    <row r="61" spans="1:7" x14ac:dyDescent="0.2">
      <c r="A61" s="10">
        <v>41699</v>
      </c>
      <c r="B61" s="39">
        <v>419</v>
      </c>
      <c r="C61" s="38">
        <v>366</v>
      </c>
      <c r="D61" s="36">
        <v>53</v>
      </c>
      <c r="E61" s="39">
        <v>2534</v>
      </c>
      <c r="F61" s="38">
        <v>2276</v>
      </c>
      <c r="G61" s="52">
        <v>258</v>
      </c>
    </row>
    <row r="62" spans="1:7" x14ac:dyDescent="0.2">
      <c r="A62" s="10">
        <v>41730</v>
      </c>
      <c r="B62" s="39">
        <v>379</v>
      </c>
      <c r="C62" s="38">
        <v>350</v>
      </c>
      <c r="D62" s="36">
        <v>29</v>
      </c>
      <c r="E62" s="39">
        <v>2561</v>
      </c>
      <c r="F62" s="38">
        <v>2310</v>
      </c>
      <c r="G62" s="52">
        <v>251</v>
      </c>
    </row>
    <row r="63" spans="1:7" x14ac:dyDescent="0.2">
      <c r="A63" s="10">
        <v>41760</v>
      </c>
      <c r="B63" s="39">
        <v>335</v>
      </c>
      <c r="C63" s="38">
        <v>326</v>
      </c>
      <c r="D63" s="36">
        <v>9</v>
      </c>
      <c r="E63" s="39">
        <v>2571</v>
      </c>
      <c r="F63" s="38">
        <v>2336</v>
      </c>
      <c r="G63" s="52">
        <v>235</v>
      </c>
    </row>
    <row r="64" spans="1:7" x14ac:dyDescent="0.2">
      <c r="A64" s="10">
        <v>41791</v>
      </c>
      <c r="B64" s="39">
        <v>258</v>
      </c>
      <c r="C64" s="38">
        <v>246</v>
      </c>
      <c r="D64" s="36">
        <v>12</v>
      </c>
      <c r="E64" s="39">
        <v>2619</v>
      </c>
      <c r="F64" s="38">
        <v>2386</v>
      </c>
      <c r="G64" s="52">
        <v>233</v>
      </c>
    </row>
    <row r="65" spans="1:7" x14ac:dyDescent="0.2">
      <c r="A65" s="10">
        <v>41821</v>
      </c>
      <c r="B65" s="39">
        <v>403</v>
      </c>
      <c r="C65" s="38">
        <v>392</v>
      </c>
      <c r="D65" s="36">
        <v>11</v>
      </c>
      <c r="E65" s="39">
        <v>2463</v>
      </c>
      <c r="F65" s="38">
        <v>2238</v>
      </c>
      <c r="G65" s="52">
        <v>225</v>
      </c>
    </row>
    <row r="66" spans="1:7" x14ac:dyDescent="0.2">
      <c r="A66" s="10">
        <v>41852</v>
      </c>
      <c r="B66" s="39">
        <v>170</v>
      </c>
      <c r="C66" s="38">
        <v>160</v>
      </c>
      <c r="D66" s="36">
        <v>10</v>
      </c>
      <c r="E66" s="39">
        <v>2401</v>
      </c>
      <c r="F66" s="38">
        <v>2183</v>
      </c>
      <c r="G66" s="52">
        <v>218</v>
      </c>
    </row>
    <row r="67" spans="1:7" x14ac:dyDescent="0.2">
      <c r="A67" s="10">
        <v>41883</v>
      </c>
      <c r="B67" s="39">
        <v>311</v>
      </c>
      <c r="C67" s="38">
        <v>291</v>
      </c>
      <c r="D67" s="36">
        <v>20</v>
      </c>
      <c r="E67" s="39">
        <v>2321</v>
      </c>
      <c r="F67" s="38">
        <v>2117</v>
      </c>
      <c r="G67" s="52">
        <v>204</v>
      </c>
    </row>
    <row r="68" spans="1:7" x14ac:dyDescent="0.2">
      <c r="A68" s="10">
        <v>41913</v>
      </c>
      <c r="B68" s="39">
        <v>258</v>
      </c>
      <c r="C68" s="38">
        <v>230</v>
      </c>
      <c r="D68" s="36">
        <v>28</v>
      </c>
      <c r="E68" s="39">
        <v>2162</v>
      </c>
      <c r="F68" s="38">
        <v>1964</v>
      </c>
      <c r="G68" s="52">
        <v>198</v>
      </c>
    </row>
    <row r="69" spans="1:7" x14ac:dyDescent="0.2">
      <c r="A69" s="10">
        <v>41944</v>
      </c>
      <c r="B69" s="39">
        <v>448</v>
      </c>
      <c r="C69" s="38">
        <v>416</v>
      </c>
      <c r="D69" s="36">
        <v>32</v>
      </c>
      <c r="E69" s="39">
        <v>2183</v>
      </c>
      <c r="F69" s="38">
        <v>1977</v>
      </c>
      <c r="G69" s="52">
        <v>206</v>
      </c>
    </row>
    <row r="70" spans="1:7" x14ac:dyDescent="0.2">
      <c r="A70" s="77">
        <v>41974</v>
      </c>
      <c r="B70" s="78">
        <v>187</v>
      </c>
      <c r="C70" s="79">
        <v>163</v>
      </c>
      <c r="D70" s="80">
        <v>24</v>
      </c>
      <c r="E70" s="78">
        <v>2130</v>
      </c>
      <c r="F70" s="79">
        <v>1927</v>
      </c>
      <c r="G70" s="81">
        <v>203</v>
      </c>
    </row>
    <row r="71" spans="1:7" x14ac:dyDescent="0.2">
      <c r="A71" s="10">
        <v>42005</v>
      </c>
      <c r="B71" s="39">
        <v>267</v>
      </c>
      <c r="C71" s="38">
        <v>229</v>
      </c>
      <c r="D71" s="36">
        <v>38</v>
      </c>
      <c r="E71" s="39">
        <v>2157</v>
      </c>
      <c r="F71" s="38">
        <v>1937</v>
      </c>
      <c r="G71" s="52">
        <v>220</v>
      </c>
    </row>
    <row r="72" spans="1:7" x14ac:dyDescent="0.2">
      <c r="A72" s="10">
        <v>42036</v>
      </c>
      <c r="B72" s="39">
        <v>213</v>
      </c>
      <c r="C72" s="38">
        <v>175</v>
      </c>
      <c r="D72" s="36">
        <v>38</v>
      </c>
      <c r="E72" s="39">
        <v>2223</v>
      </c>
      <c r="F72" s="38">
        <v>1996</v>
      </c>
      <c r="G72" s="52">
        <v>227</v>
      </c>
    </row>
    <row r="73" spans="1:7" x14ac:dyDescent="0.2">
      <c r="A73" s="10">
        <v>42064</v>
      </c>
      <c r="B73" s="39">
        <v>264</v>
      </c>
      <c r="C73" s="38">
        <v>218</v>
      </c>
      <c r="D73" s="36">
        <v>46</v>
      </c>
      <c r="E73" s="39">
        <v>2279</v>
      </c>
      <c r="F73" s="38">
        <v>2049</v>
      </c>
      <c r="G73" s="52">
        <v>230</v>
      </c>
    </row>
    <row r="74" spans="1:7" x14ac:dyDescent="0.2">
      <c r="A74" s="10">
        <v>42095</v>
      </c>
      <c r="B74" s="39">
        <v>288</v>
      </c>
      <c r="C74" s="38">
        <v>214</v>
      </c>
      <c r="D74" s="36">
        <v>74</v>
      </c>
      <c r="E74" s="39">
        <v>2353</v>
      </c>
      <c r="F74" s="38">
        <v>2074</v>
      </c>
      <c r="G74" s="52">
        <v>279</v>
      </c>
    </row>
    <row r="75" spans="1:7" x14ac:dyDescent="0.2">
      <c r="A75" s="10">
        <v>42125</v>
      </c>
      <c r="B75" s="39">
        <v>213</v>
      </c>
      <c r="C75" s="38">
        <v>166</v>
      </c>
      <c r="D75" s="36">
        <v>47</v>
      </c>
      <c r="E75" s="39">
        <v>2372</v>
      </c>
      <c r="F75" s="38">
        <v>2075</v>
      </c>
      <c r="G75" s="52">
        <v>297</v>
      </c>
    </row>
    <row r="76" spans="1:7" x14ac:dyDescent="0.2">
      <c r="A76" s="10">
        <v>42156</v>
      </c>
      <c r="B76" s="39">
        <v>214</v>
      </c>
      <c r="C76" s="38">
        <v>161</v>
      </c>
      <c r="D76" s="36">
        <v>53</v>
      </c>
      <c r="E76" s="39">
        <v>2428</v>
      </c>
      <c r="F76" s="38">
        <v>2106</v>
      </c>
      <c r="G76" s="52">
        <v>322</v>
      </c>
    </row>
    <row r="77" spans="1:7" x14ac:dyDescent="0.2">
      <c r="A77" s="10">
        <v>42186</v>
      </c>
      <c r="B77" s="39">
        <v>241</v>
      </c>
      <c r="C77" s="38">
        <v>185</v>
      </c>
      <c r="D77" s="36">
        <v>56</v>
      </c>
      <c r="E77" s="39">
        <v>2406</v>
      </c>
      <c r="F77" s="38">
        <v>2047</v>
      </c>
      <c r="G77" s="52">
        <v>359</v>
      </c>
    </row>
    <row r="78" spans="1:7" x14ac:dyDescent="0.2">
      <c r="A78" s="10">
        <v>42217</v>
      </c>
      <c r="B78" s="39">
        <v>186</v>
      </c>
      <c r="C78" s="38">
        <v>148</v>
      </c>
      <c r="D78" s="36">
        <v>38</v>
      </c>
      <c r="E78" s="39">
        <v>2422</v>
      </c>
      <c r="F78" s="38">
        <v>2053</v>
      </c>
      <c r="G78" s="52">
        <v>369</v>
      </c>
    </row>
    <row r="79" spans="1:7" x14ac:dyDescent="0.2">
      <c r="A79" s="10">
        <v>42248</v>
      </c>
      <c r="B79" s="39">
        <v>414</v>
      </c>
      <c r="C79" s="38">
        <v>331</v>
      </c>
      <c r="D79" s="36">
        <v>83</v>
      </c>
      <c r="E79" s="39">
        <v>2484</v>
      </c>
      <c r="F79" s="38">
        <v>2070</v>
      </c>
      <c r="G79" s="52">
        <v>414</v>
      </c>
    </row>
    <row r="80" spans="1:7" x14ac:dyDescent="0.2">
      <c r="A80" s="10">
        <v>42278</v>
      </c>
      <c r="B80" s="39">
        <v>435</v>
      </c>
      <c r="C80" s="38">
        <v>367</v>
      </c>
      <c r="D80" s="36">
        <v>68</v>
      </c>
      <c r="E80" s="39">
        <v>2612</v>
      </c>
      <c r="F80" s="38">
        <v>2179</v>
      </c>
      <c r="G80" s="52">
        <v>433</v>
      </c>
    </row>
    <row r="81" spans="1:7" x14ac:dyDescent="0.2">
      <c r="A81" s="10">
        <v>42309</v>
      </c>
      <c r="B81" s="39">
        <v>503</v>
      </c>
      <c r="C81" s="38">
        <v>418</v>
      </c>
      <c r="D81" s="36">
        <v>85</v>
      </c>
      <c r="E81" s="39">
        <v>2678</v>
      </c>
      <c r="F81" s="38">
        <v>2204</v>
      </c>
      <c r="G81" s="52">
        <v>474</v>
      </c>
    </row>
    <row r="82" spans="1:7" x14ac:dyDescent="0.2">
      <c r="A82" s="77">
        <v>42339</v>
      </c>
      <c r="B82" s="78">
        <v>253</v>
      </c>
      <c r="C82" s="79">
        <v>192</v>
      </c>
      <c r="D82" s="80">
        <v>61</v>
      </c>
      <c r="E82" s="78">
        <v>2677</v>
      </c>
      <c r="F82" s="79">
        <v>2193</v>
      </c>
      <c r="G82" s="81">
        <v>484</v>
      </c>
    </row>
    <row r="83" spans="1:7" x14ac:dyDescent="0.2">
      <c r="A83" s="10">
        <v>42370</v>
      </c>
      <c r="B83" s="39">
        <v>431</v>
      </c>
      <c r="C83" s="38">
        <v>352</v>
      </c>
      <c r="D83" s="36">
        <v>79</v>
      </c>
      <c r="E83" s="39">
        <v>2788</v>
      </c>
      <c r="F83" s="38">
        <v>2282</v>
      </c>
      <c r="G83" s="52">
        <v>506</v>
      </c>
    </row>
    <row r="84" spans="1:7" x14ac:dyDescent="0.2">
      <c r="A84" s="10">
        <v>42401</v>
      </c>
      <c r="B84" s="39">
        <v>313</v>
      </c>
      <c r="C84" s="38">
        <v>209</v>
      </c>
      <c r="D84" s="36">
        <v>104</v>
      </c>
      <c r="E84" s="39">
        <v>2846</v>
      </c>
      <c r="F84" s="38">
        <v>2289</v>
      </c>
      <c r="G84" s="52">
        <v>557</v>
      </c>
    </row>
    <row r="85" spans="1:7" x14ac:dyDescent="0.2">
      <c r="A85" s="10">
        <v>42430</v>
      </c>
      <c r="B85" s="39">
        <v>489</v>
      </c>
      <c r="C85" s="38">
        <v>353</v>
      </c>
      <c r="D85" s="36">
        <v>136</v>
      </c>
      <c r="E85" s="39">
        <v>2991</v>
      </c>
      <c r="F85" s="38">
        <v>2349</v>
      </c>
      <c r="G85" s="52">
        <v>642</v>
      </c>
    </row>
    <row r="86" spans="1:7" x14ac:dyDescent="0.2">
      <c r="A86" s="10">
        <v>42461</v>
      </c>
      <c r="B86" s="39">
        <v>368</v>
      </c>
      <c r="C86" s="38">
        <v>264</v>
      </c>
      <c r="D86" s="36">
        <v>104</v>
      </c>
      <c r="E86" s="39">
        <v>3064</v>
      </c>
      <c r="F86" s="38">
        <v>2395</v>
      </c>
      <c r="G86" s="52">
        <v>669</v>
      </c>
    </row>
    <row r="87" spans="1:7" x14ac:dyDescent="0.2">
      <c r="A87" s="10">
        <v>42491</v>
      </c>
      <c r="B87" s="39">
        <v>374</v>
      </c>
      <c r="C87" s="38">
        <v>331</v>
      </c>
      <c r="D87" s="36">
        <v>43</v>
      </c>
      <c r="E87" s="39">
        <v>3043</v>
      </c>
      <c r="F87" s="38">
        <v>2402</v>
      </c>
      <c r="G87" s="52">
        <v>641</v>
      </c>
    </row>
    <row r="88" spans="1:7" x14ac:dyDescent="0.2">
      <c r="A88" s="10">
        <v>42522</v>
      </c>
      <c r="B88" s="39">
        <v>246</v>
      </c>
      <c r="C88" s="38">
        <v>224</v>
      </c>
      <c r="D88" s="36">
        <v>22</v>
      </c>
      <c r="E88" s="39">
        <v>3019</v>
      </c>
      <c r="F88" s="38">
        <v>2414</v>
      </c>
      <c r="G88" s="52">
        <v>605</v>
      </c>
    </row>
    <row r="89" spans="1:7" x14ac:dyDescent="0.2">
      <c r="A89" s="10">
        <v>42552</v>
      </c>
      <c r="B89" s="39">
        <v>242</v>
      </c>
      <c r="C89" s="38">
        <v>234</v>
      </c>
      <c r="D89" s="36">
        <v>8</v>
      </c>
      <c r="E89" s="39">
        <v>2962</v>
      </c>
      <c r="F89" s="38">
        <v>2419</v>
      </c>
      <c r="G89" s="52">
        <v>543</v>
      </c>
    </row>
    <row r="90" spans="1:7" x14ac:dyDescent="0.2">
      <c r="A90" s="10">
        <v>42583</v>
      </c>
      <c r="B90" s="39">
        <v>254</v>
      </c>
      <c r="C90" s="38">
        <v>242</v>
      </c>
      <c r="D90" s="36">
        <v>12</v>
      </c>
      <c r="E90" s="39">
        <v>2917</v>
      </c>
      <c r="F90" s="38">
        <v>2432</v>
      </c>
      <c r="G90" s="52">
        <v>485</v>
      </c>
    </row>
    <row r="91" spans="1:7" x14ac:dyDescent="0.2">
      <c r="A91" s="10">
        <v>42614</v>
      </c>
      <c r="B91" s="39">
        <v>436</v>
      </c>
      <c r="C91" s="38">
        <v>408</v>
      </c>
      <c r="D91" s="36">
        <v>28</v>
      </c>
      <c r="E91" s="39">
        <v>2836</v>
      </c>
      <c r="F91" s="38">
        <v>2444</v>
      </c>
      <c r="G91" s="52">
        <v>392</v>
      </c>
    </row>
    <row r="92" spans="1:7" x14ac:dyDescent="0.2">
      <c r="A92" s="10">
        <v>42644</v>
      </c>
      <c r="B92" s="39">
        <v>427</v>
      </c>
      <c r="C92" s="38">
        <v>396</v>
      </c>
      <c r="D92" s="36">
        <v>31</v>
      </c>
      <c r="E92" s="39">
        <v>2756</v>
      </c>
      <c r="F92" s="38">
        <v>2432</v>
      </c>
      <c r="G92" s="52">
        <v>324</v>
      </c>
    </row>
    <row r="93" spans="1:7" x14ac:dyDescent="0.2">
      <c r="A93" s="10">
        <v>42675</v>
      </c>
      <c r="B93" s="39">
        <v>432</v>
      </c>
      <c r="C93" s="38">
        <v>411</v>
      </c>
      <c r="D93" s="36">
        <v>21</v>
      </c>
      <c r="E93" s="39">
        <v>2711</v>
      </c>
      <c r="F93" s="38">
        <v>2427</v>
      </c>
      <c r="G93" s="52">
        <v>284</v>
      </c>
    </row>
    <row r="94" spans="1:7" x14ac:dyDescent="0.2">
      <c r="A94" s="77">
        <v>42705</v>
      </c>
      <c r="B94" s="78">
        <v>229</v>
      </c>
      <c r="C94" s="79">
        <v>206</v>
      </c>
      <c r="D94" s="80">
        <v>23</v>
      </c>
      <c r="E94" s="78">
        <v>2701</v>
      </c>
      <c r="F94" s="79">
        <v>2427</v>
      </c>
      <c r="G94" s="81">
        <v>274</v>
      </c>
    </row>
    <row r="95" spans="1:7" x14ac:dyDescent="0.2">
      <c r="A95" s="10">
        <v>42736</v>
      </c>
      <c r="B95" s="39">
        <v>437</v>
      </c>
      <c r="C95" s="38">
        <v>413</v>
      </c>
      <c r="D95" s="36">
        <v>24</v>
      </c>
      <c r="E95" s="39">
        <v>2726</v>
      </c>
      <c r="F95" s="38">
        <v>2476</v>
      </c>
      <c r="G95" s="52">
        <v>250</v>
      </c>
    </row>
    <row r="96" spans="1:7" x14ac:dyDescent="0.2">
      <c r="A96" s="10">
        <v>42767</v>
      </c>
      <c r="B96" s="39">
        <v>244</v>
      </c>
      <c r="C96" s="38">
        <v>219</v>
      </c>
      <c r="D96" s="36">
        <v>25</v>
      </c>
      <c r="E96" s="39">
        <v>2729</v>
      </c>
      <c r="F96" s="38">
        <v>2496</v>
      </c>
      <c r="G96" s="52">
        <v>233</v>
      </c>
    </row>
    <row r="97" spans="1:7" x14ac:dyDescent="0.2">
      <c r="A97" s="10">
        <v>42795</v>
      </c>
      <c r="B97" s="39">
        <v>406</v>
      </c>
      <c r="C97" s="38">
        <v>371</v>
      </c>
      <c r="D97" s="36">
        <v>35</v>
      </c>
      <c r="E97" s="39">
        <v>2704</v>
      </c>
      <c r="F97" s="38">
        <v>2501</v>
      </c>
      <c r="G97" s="52">
        <v>203</v>
      </c>
    </row>
    <row r="98" spans="1:7" x14ac:dyDescent="0.2">
      <c r="A98" s="10">
        <v>42826</v>
      </c>
      <c r="B98" s="39">
        <v>424</v>
      </c>
      <c r="C98" s="38">
        <v>383</v>
      </c>
      <c r="D98" s="36">
        <v>41</v>
      </c>
      <c r="E98" s="39">
        <v>2708</v>
      </c>
      <c r="F98" s="38">
        <v>2507</v>
      </c>
      <c r="G98" s="52">
        <v>201</v>
      </c>
    </row>
    <row r="99" spans="1:7" x14ac:dyDescent="0.2">
      <c r="A99" s="10">
        <v>42856</v>
      </c>
      <c r="B99" s="39">
        <v>353</v>
      </c>
      <c r="C99" s="38">
        <v>320</v>
      </c>
      <c r="D99" s="36">
        <v>33</v>
      </c>
      <c r="E99" s="39">
        <v>2694</v>
      </c>
      <c r="F99" s="38">
        <v>2485</v>
      </c>
      <c r="G99" s="52">
        <v>209</v>
      </c>
    </row>
    <row r="100" spans="1:7" x14ac:dyDescent="0.2">
      <c r="A100" s="10">
        <v>42887</v>
      </c>
      <c r="B100" s="39">
        <v>150</v>
      </c>
      <c r="C100" s="38">
        <v>135</v>
      </c>
      <c r="D100" s="36">
        <v>15</v>
      </c>
      <c r="E100" s="39">
        <v>2591</v>
      </c>
      <c r="F100" s="38">
        <v>2383</v>
      </c>
      <c r="G100" s="52">
        <v>208</v>
      </c>
    </row>
    <row r="101" spans="1:7" x14ac:dyDescent="0.2">
      <c r="A101" s="10">
        <v>42917</v>
      </c>
      <c r="B101" s="39">
        <v>132</v>
      </c>
      <c r="C101" s="38">
        <v>126</v>
      </c>
      <c r="D101" s="36">
        <v>6</v>
      </c>
      <c r="E101" s="39">
        <v>2400</v>
      </c>
      <c r="F101" s="38">
        <v>2198</v>
      </c>
      <c r="G101" s="52">
        <v>202</v>
      </c>
    </row>
    <row r="102" spans="1:7" x14ac:dyDescent="0.2">
      <c r="A102" s="10">
        <v>42948</v>
      </c>
      <c r="B102" s="39">
        <v>42</v>
      </c>
      <c r="C102" s="38">
        <v>39</v>
      </c>
      <c r="D102" s="36">
        <v>3</v>
      </c>
      <c r="E102" s="39">
        <v>2204</v>
      </c>
      <c r="F102" s="38">
        <v>2007</v>
      </c>
      <c r="G102" s="52">
        <v>197</v>
      </c>
    </row>
    <row r="103" spans="1:7" x14ac:dyDescent="0.2">
      <c r="A103" s="10">
        <v>42979</v>
      </c>
      <c r="B103" s="39">
        <v>131</v>
      </c>
      <c r="C103" s="38">
        <v>130</v>
      </c>
      <c r="D103" s="36">
        <v>1</v>
      </c>
      <c r="E103" s="39">
        <v>1849</v>
      </c>
      <c r="F103" s="38">
        <v>1674</v>
      </c>
      <c r="G103" s="52">
        <v>175</v>
      </c>
    </row>
    <row r="104" spans="1:7" x14ac:dyDescent="0.2">
      <c r="A104" s="10">
        <v>43009</v>
      </c>
      <c r="B104" s="39">
        <v>97</v>
      </c>
      <c r="C104" s="38">
        <v>96</v>
      </c>
      <c r="D104" s="36">
        <v>1</v>
      </c>
      <c r="E104" s="39">
        <v>1559</v>
      </c>
      <c r="F104" s="38">
        <v>1408</v>
      </c>
      <c r="G104" s="52">
        <v>151</v>
      </c>
    </row>
    <row r="105" spans="1:7" x14ac:dyDescent="0.2">
      <c r="A105" s="10">
        <v>43040</v>
      </c>
      <c r="B105" s="39">
        <v>149</v>
      </c>
      <c r="C105" s="38">
        <v>149</v>
      </c>
      <c r="D105" s="36">
        <v>0</v>
      </c>
      <c r="E105" s="39">
        <v>1345</v>
      </c>
      <c r="F105" s="38">
        <v>1218</v>
      </c>
      <c r="G105" s="52">
        <v>127</v>
      </c>
    </row>
    <row r="106" spans="1:7" ht="13.5" thickBot="1" x14ac:dyDescent="0.25">
      <c r="A106" s="120">
        <v>43070</v>
      </c>
      <c r="B106" s="121">
        <v>148</v>
      </c>
      <c r="C106" s="122">
        <v>147</v>
      </c>
      <c r="D106" s="123">
        <v>1</v>
      </c>
      <c r="E106" s="121">
        <v>1311</v>
      </c>
      <c r="F106" s="122">
        <v>1198</v>
      </c>
      <c r="G106" s="124">
        <v>113</v>
      </c>
    </row>
    <row r="107" spans="1:7" ht="13.5" thickTop="1" x14ac:dyDescent="0.2">
      <c r="A107" s="10">
        <v>43101</v>
      </c>
      <c r="B107" s="39">
        <v>177</v>
      </c>
      <c r="C107" s="38">
        <v>177</v>
      </c>
      <c r="D107" s="36">
        <v>0</v>
      </c>
      <c r="E107" s="39">
        <v>1198</v>
      </c>
      <c r="F107" s="38">
        <v>1106</v>
      </c>
      <c r="G107" s="52">
        <v>92</v>
      </c>
    </row>
    <row r="108" spans="1:7" x14ac:dyDescent="0.2">
      <c r="A108" s="10">
        <v>43132</v>
      </c>
      <c r="B108" s="39">
        <v>17</v>
      </c>
      <c r="C108" s="38">
        <v>17</v>
      </c>
      <c r="D108" s="36">
        <v>0</v>
      </c>
      <c r="E108" s="39">
        <v>1084</v>
      </c>
      <c r="F108" s="38">
        <v>1012</v>
      </c>
      <c r="G108" s="52">
        <v>72</v>
      </c>
    </row>
    <row r="109" spans="1:7" x14ac:dyDescent="0.2">
      <c r="A109" s="10">
        <v>43160</v>
      </c>
      <c r="B109" s="39">
        <v>95</v>
      </c>
      <c r="C109" s="38">
        <v>95</v>
      </c>
      <c r="D109" s="36">
        <v>0</v>
      </c>
      <c r="E109" s="39">
        <v>928</v>
      </c>
      <c r="F109" s="38">
        <v>871</v>
      </c>
      <c r="G109" s="52">
        <v>57</v>
      </c>
    </row>
    <row r="110" spans="1:7" x14ac:dyDescent="0.2">
      <c r="A110" s="10">
        <v>43191</v>
      </c>
      <c r="B110" s="39">
        <v>70</v>
      </c>
      <c r="C110" s="38">
        <v>70</v>
      </c>
      <c r="D110" s="36">
        <v>0</v>
      </c>
      <c r="E110" s="39">
        <v>805</v>
      </c>
      <c r="F110" s="38">
        <v>765</v>
      </c>
      <c r="G110" s="52">
        <v>40</v>
      </c>
    </row>
    <row r="111" spans="1:7" x14ac:dyDescent="0.2">
      <c r="A111" s="10">
        <v>43221</v>
      </c>
      <c r="B111" s="39">
        <v>176</v>
      </c>
      <c r="C111" s="38">
        <v>176</v>
      </c>
      <c r="D111" s="36">
        <v>0</v>
      </c>
      <c r="E111" s="39">
        <v>736</v>
      </c>
      <c r="F111" s="38">
        <v>723</v>
      </c>
      <c r="G111" s="52">
        <v>13</v>
      </c>
    </row>
    <row r="112" spans="1:7" x14ac:dyDescent="0.2">
      <c r="A112" s="10">
        <v>43252</v>
      </c>
      <c r="B112" s="39">
        <v>113</v>
      </c>
      <c r="C112" s="38">
        <v>113</v>
      </c>
      <c r="D112" s="36">
        <v>0</v>
      </c>
      <c r="E112" s="39">
        <v>734</v>
      </c>
      <c r="F112" s="38">
        <v>731</v>
      </c>
      <c r="G112" s="52">
        <v>3</v>
      </c>
    </row>
    <row r="113" spans="1:7" x14ac:dyDescent="0.2">
      <c r="A113" s="10">
        <v>43282</v>
      </c>
      <c r="B113" s="39">
        <v>141</v>
      </c>
      <c r="C113" s="38">
        <v>141</v>
      </c>
      <c r="D113" s="36">
        <v>0</v>
      </c>
      <c r="E113" s="39">
        <v>736</v>
      </c>
      <c r="F113" s="38">
        <v>736</v>
      </c>
      <c r="G113" s="52">
        <v>0</v>
      </c>
    </row>
    <row r="114" spans="1:7" x14ac:dyDescent="0.2">
      <c r="A114" s="10">
        <v>43313</v>
      </c>
      <c r="B114" s="39">
        <v>79</v>
      </c>
      <c r="C114" s="38">
        <v>79</v>
      </c>
      <c r="D114" s="36">
        <v>0</v>
      </c>
      <c r="E114" s="39">
        <v>786</v>
      </c>
      <c r="F114" s="38">
        <v>786</v>
      </c>
      <c r="G114" s="52">
        <v>0</v>
      </c>
    </row>
    <row r="115" spans="1:7" x14ac:dyDescent="0.2">
      <c r="A115" s="10">
        <v>43344</v>
      </c>
      <c r="B115" s="39">
        <v>208</v>
      </c>
      <c r="C115" s="38">
        <v>208</v>
      </c>
      <c r="D115" s="36">
        <v>0</v>
      </c>
      <c r="E115" s="39">
        <v>882</v>
      </c>
      <c r="F115" s="38">
        <v>882</v>
      </c>
      <c r="G115" s="52">
        <v>0</v>
      </c>
    </row>
    <row r="116" spans="1:7" x14ac:dyDescent="0.2">
      <c r="A116" s="10">
        <v>43374</v>
      </c>
      <c r="B116" s="39">
        <v>119</v>
      </c>
      <c r="C116" s="38">
        <v>119</v>
      </c>
      <c r="D116" s="36">
        <v>0</v>
      </c>
      <c r="E116" s="39">
        <v>942</v>
      </c>
      <c r="F116" s="38">
        <v>942</v>
      </c>
      <c r="G116" s="52">
        <v>0</v>
      </c>
    </row>
    <row r="117" spans="1:7" x14ac:dyDescent="0.2">
      <c r="A117" s="10">
        <v>43405</v>
      </c>
      <c r="B117" s="39">
        <v>153</v>
      </c>
      <c r="C117" s="38">
        <v>153</v>
      </c>
      <c r="D117" s="36">
        <v>0</v>
      </c>
      <c r="E117" s="39">
        <v>958</v>
      </c>
      <c r="F117" s="38">
        <v>958</v>
      </c>
      <c r="G117" s="52">
        <v>0</v>
      </c>
    </row>
    <row r="118" spans="1:7" x14ac:dyDescent="0.2">
      <c r="A118" s="77">
        <v>43435</v>
      </c>
      <c r="B118" s="78">
        <v>129</v>
      </c>
      <c r="C118" s="79">
        <v>129</v>
      </c>
      <c r="D118" s="80">
        <v>0</v>
      </c>
      <c r="E118" s="78">
        <v>981</v>
      </c>
      <c r="F118" s="79">
        <v>981</v>
      </c>
      <c r="G118" s="81">
        <v>0</v>
      </c>
    </row>
    <row r="119" spans="1:7" x14ac:dyDescent="0.2">
      <c r="A119" s="10">
        <v>43466</v>
      </c>
      <c r="B119" s="39">
        <v>147</v>
      </c>
      <c r="C119" s="38">
        <v>147</v>
      </c>
      <c r="D119" s="36">
        <v>0</v>
      </c>
      <c r="E119" s="39">
        <v>992</v>
      </c>
      <c r="F119" s="38">
        <v>992</v>
      </c>
      <c r="G119" s="52">
        <v>0</v>
      </c>
    </row>
    <row r="120" spans="1:7" x14ac:dyDescent="0.2">
      <c r="A120" s="10">
        <v>43497</v>
      </c>
      <c r="B120" s="39">
        <v>52</v>
      </c>
      <c r="C120" s="38">
        <v>52</v>
      </c>
      <c r="D120" s="36">
        <v>0</v>
      </c>
      <c r="E120" s="39">
        <v>1024</v>
      </c>
      <c r="F120" s="38">
        <v>1024</v>
      </c>
      <c r="G120" s="52">
        <v>0</v>
      </c>
    </row>
    <row r="121" spans="1:7" x14ac:dyDescent="0.2">
      <c r="A121" s="10">
        <v>43525</v>
      </c>
      <c r="B121" s="39">
        <v>126</v>
      </c>
      <c r="C121" s="38">
        <v>126</v>
      </c>
      <c r="D121" s="36">
        <v>0</v>
      </c>
      <c r="E121" s="39">
        <v>1069</v>
      </c>
      <c r="F121" s="38">
        <v>1069</v>
      </c>
      <c r="G121" s="52">
        <v>0</v>
      </c>
    </row>
    <row r="122" spans="1:7" x14ac:dyDescent="0.2">
      <c r="A122" s="10">
        <v>43556</v>
      </c>
      <c r="B122" s="39">
        <v>129</v>
      </c>
      <c r="C122" s="38">
        <v>129</v>
      </c>
      <c r="D122" s="36">
        <v>0</v>
      </c>
      <c r="E122" s="39">
        <v>1126</v>
      </c>
      <c r="F122" s="38">
        <v>1126</v>
      </c>
      <c r="G122" s="52">
        <v>0</v>
      </c>
    </row>
    <row r="123" spans="1:7" x14ac:dyDescent="0.2">
      <c r="A123" s="10">
        <v>43586</v>
      </c>
      <c r="B123" s="39">
        <v>131</v>
      </c>
      <c r="C123" s="38">
        <v>131</v>
      </c>
      <c r="D123" s="36">
        <v>0</v>
      </c>
      <c r="E123" s="39">
        <v>1138</v>
      </c>
      <c r="F123" s="38">
        <v>1138</v>
      </c>
      <c r="G123" s="52">
        <v>0</v>
      </c>
    </row>
    <row r="124" spans="1:7" x14ac:dyDescent="0.2">
      <c r="A124" s="10">
        <v>43617</v>
      </c>
      <c r="B124" s="39">
        <v>154</v>
      </c>
      <c r="C124" s="38">
        <v>154</v>
      </c>
      <c r="D124" s="36">
        <v>0</v>
      </c>
      <c r="E124" s="39">
        <v>1175</v>
      </c>
      <c r="F124" s="38">
        <v>1175</v>
      </c>
      <c r="G124" s="52">
        <v>0</v>
      </c>
    </row>
    <row r="125" spans="1:7" x14ac:dyDescent="0.2">
      <c r="A125" s="10">
        <v>43647</v>
      </c>
      <c r="B125" s="39">
        <v>124</v>
      </c>
      <c r="C125" s="38">
        <v>124</v>
      </c>
      <c r="D125" s="36">
        <v>0</v>
      </c>
      <c r="E125" s="39">
        <v>1170</v>
      </c>
      <c r="F125" s="38">
        <v>1170</v>
      </c>
      <c r="G125" s="52">
        <v>0</v>
      </c>
    </row>
    <row r="126" spans="1:7" x14ac:dyDescent="0.2">
      <c r="A126" s="10">
        <v>43678</v>
      </c>
      <c r="B126" s="39">
        <v>90</v>
      </c>
      <c r="C126" s="38">
        <v>90</v>
      </c>
      <c r="D126" s="36">
        <v>0</v>
      </c>
      <c r="E126" s="39">
        <v>1169</v>
      </c>
      <c r="F126" s="38">
        <v>1169</v>
      </c>
      <c r="G126" s="52">
        <v>0</v>
      </c>
    </row>
    <row r="127" spans="1:7" x14ac:dyDescent="0.2">
      <c r="A127" s="10">
        <v>43709</v>
      </c>
      <c r="B127" s="39">
        <v>161</v>
      </c>
      <c r="C127" s="38">
        <v>161</v>
      </c>
      <c r="D127" s="36">
        <v>0</v>
      </c>
      <c r="E127" s="39">
        <v>1164</v>
      </c>
      <c r="F127" s="38">
        <v>1164</v>
      </c>
      <c r="G127" s="52">
        <v>0</v>
      </c>
    </row>
    <row r="128" spans="1:7" x14ac:dyDescent="0.2">
      <c r="A128" s="10">
        <v>43739</v>
      </c>
      <c r="B128" s="39">
        <v>112</v>
      </c>
      <c r="C128" s="38">
        <v>112</v>
      </c>
      <c r="D128" s="36">
        <v>0</v>
      </c>
      <c r="E128" s="39">
        <v>1177</v>
      </c>
      <c r="F128" s="38">
        <v>1177</v>
      </c>
      <c r="G128" s="52">
        <v>0</v>
      </c>
    </row>
    <row r="129" spans="1:7" x14ac:dyDescent="0.2">
      <c r="A129" s="10">
        <v>43770</v>
      </c>
      <c r="B129" s="39">
        <v>72</v>
      </c>
      <c r="C129" s="38">
        <v>72</v>
      </c>
      <c r="D129" s="36">
        <v>0</v>
      </c>
      <c r="E129" s="39">
        <v>1142</v>
      </c>
      <c r="F129" s="38">
        <v>1142</v>
      </c>
      <c r="G129" s="52">
        <v>0</v>
      </c>
    </row>
    <row r="130" spans="1:7" x14ac:dyDescent="0.2">
      <c r="A130" s="77">
        <v>43800</v>
      </c>
      <c r="B130" s="78">
        <v>67</v>
      </c>
      <c r="C130" s="79">
        <v>67</v>
      </c>
      <c r="D130" s="80">
        <v>0</v>
      </c>
      <c r="E130" s="78">
        <v>1103</v>
      </c>
      <c r="F130" s="79">
        <v>1103</v>
      </c>
      <c r="G130" s="81">
        <v>0</v>
      </c>
    </row>
    <row r="131" spans="1:7" x14ac:dyDescent="0.2">
      <c r="A131" s="10">
        <v>43831</v>
      </c>
      <c r="B131" s="39">
        <v>106</v>
      </c>
      <c r="C131" s="38">
        <v>106</v>
      </c>
      <c r="D131" s="36">
        <v>0</v>
      </c>
      <c r="E131" s="39">
        <v>1056</v>
      </c>
      <c r="F131" s="38">
        <v>1056</v>
      </c>
      <c r="G131" s="52">
        <v>0</v>
      </c>
    </row>
    <row r="132" spans="1:7" x14ac:dyDescent="0.2">
      <c r="A132" s="10">
        <v>43862</v>
      </c>
      <c r="B132" s="39">
        <v>106</v>
      </c>
      <c r="C132" s="38">
        <v>106</v>
      </c>
      <c r="D132" s="36">
        <v>0</v>
      </c>
      <c r="E132" s="39">
        <v>1070</v>
      </c>
      <c r="F132" s="38">
        <v>1070</v>
      </c>
      <c r="G132" s="52">
        <v>0</v>
      </c>
    </row>
    <row r="133" spans="1:7" x14ac:dyDescent="0.2">
      <c r="A133" s="10">
        <v>43891</v>
      </c>
      <c r="B133" s="39">
        <v>96</v>
      </c>
      <c r="C133" s="38">
        <v>96</v>
      </c>
      <c r="D133" s="36">
        <v>0</v>
      </c>
      <c r="E133" s="39">
        <v>1040</v>
      </c>
      <c r="F133" s="38">
        <v>1040</v>
      </c>
      <c r="G133" s="52">
        <v>0</v>
      </c>
    </row>
    <row r="134" spans="1:7" x14ac:dyDescent="0.2">
      <c r="A134" s="10">
        <v>43922</v>
      </c>
      <c r="B134" s="39">
        <v>58</v>
      </c>
      <c r="C134" s="38">
        <v>58</v>
      </c>
      <c r="D134" s="36">
        <v>0</v>
      </c>
      <c r="E134" s="39">
        <v>976</v>
      </c>
      <c r="F134" s="38">
        <v>976</v>
      </c>
      <c r="G134" s="52">
        <v>0</v>
      </c>
    </row>
    <row r="135" spans="1:7" x14ac:dyDescent="0.2">
      <c r="A135" s="10">
        <v>43952</v>
      </c>
      <c r="B135" s="39">
        <v>56</v>
      </c>
      <c r="C135" s="38">
        <v>56</v>
      </c>
      <c r="D135" s="36">
        <v>0</v>
      </c>
      <c r="E135" s="39">
        <v>916</v>
      </c>
      <c r="F135" s="38">
        <v>916</v>
      </c>
      <c r="G135" s="52">
        <v>0</v>
      </c>
    </row>
    <row r="136" spans="1:7" x14ac:dyDescent="0.2">
      <c r="A136" s="10">
        <v>43983</v>
      </c>
      <c r="B136" s="39">
        <v>87</v>
      </c>
      <c r="C136" s="38">
        <v>87</v>
      </c>
      <c r="D136" s="36">
        <v>0</v>
      </c>
      <c r="E136" s="39">
        <v>869</v>
      </c>
      <c r="F136" s="38">
        <v>869</v>
      </c>
      <c r="G136" s="52">
        <v>0</v>
      </c>
    </row>
    <row r="137" spans="1:7" x14ac:dyDescent="0.2">
      <c r="A137" s="10">
        <v>44013</v>
      </c>
      <c r="B137" s="39">
        <v>109</v>
      </c>
      <c r="C137" s="38">
        <v>109</v>
      </c>
      <c r="D137" s="36">
        <v>0</v>
      </c>
      <c r="E137" s="39">
        <v>854</v>
      </c>
      <c r="F137" s="38">
        <v>854</v>
      </c>
      <c r="G137" s="52">
        <v>0</v>
      </c>
    </row>
    <row r="138" spans="1:7" x14ac:dyDescent="0.2">
      <c r="A138" s="10">
        <v>44044</v>
      </c>
      <c r="B138" s="39">
        <v>104</v>
      </c>
      <c r="C138" s="38">
        <v>104</v>
      </c>
      <c r="D138" s="36">
        <v>0</v>
      </c>
      <c r="E138" s="39">
        <v>856</v>
      </c>
      <c r="F138" s="38">
        <v>856</v>
      </c>
      <c r="G138" s="52">
        <v>0</v>
      </c>
    </row>
    <row r="139" spans="1:7" x14ac:dyDescent="0.2">
      <c r="A139" s="10">
        <v>44075</v>
      </c>
      <c r="B139" s="39">
        <v>167</v>
      </c>
      <c r="C139" s="38">
        <v>167</v>
      </c>
      <c r="D139" s="36">
        <v>0</v>
      </c>
      <c r="E139" s="39">
        <v>870</v>
      </c>
      <c r="F139" s="38">
        <v>870</v>
      </c>
      <c r="G139" s="52">
        <v>0</v>
      </c>
    </row>
    <row r="140" spans="1:7" x14ac:dyDescent="0.2">
      <c r="A140" s="10">
        <v>44105</v>
      </c>
      <c r="B140" s="39">
        <v>114</v>
      </c>
      <c r="C140" s="38">
        <v>113</v>
      </c>
      <c r="D140" s="36">
        <v>1</v>
      </c>
      <c r="E140" s="39">
        <v>880</v>
      </c>
      <c r="F140" s="38">
        <v>879</v>
      </c>
      <c r="G140" s="52">
        <v>1</v>
      </c>
    </row>
    <row r="141" spans="1:7" x14ac:dyDescent="0.2">
      <c r="A141" s="10">
        <v>44136</v>
      </c>
      <c r="B141" s="39">
        <v>73</v>
      </c>
      <c r="C141" s="37">
        <v>66</v>
      </c>
      <c r="D141" s="11">
        <v>7</v>
      </c>
      <c r="E141" s="39">
        <v>875</v>
      </c>
      <c r="F141" s="11">
        <v>867</v>
      </c>
      <c r="G141" s="46">
        <v>8</v>
      </c>
    </row>
    <row r="142" spans="1:7" x14ac:dyDescent="0.2">
      <c r="A142" s="77">
        <v>44166</v>
      </c>
      <c r="B142" s="78">
        <v>82</v>
      </c>
      <c r="C142" s="79">
        <v>73</v>
      </c>
      <c r="D142" s="80">
        <v>9</v>
      </c>
      <c r="E142" s="78">
        <v>888</v>
      </c>
      <c r="F142" s="79">
        <v>872</v>
      </c>
      <c r="G142" s="81">
        <v>16</v>
      </c>
    </row>
    <row r="143" spans="1:7" x14ac:dyDescent="0.2">
      <c r="A143" s="10">
        <v>44197</v>
      </c>
      <c r="B143" s="39">
        <v>152</v>
      </c>
      <c r="C143" s="38">
        <v>123</v>
      </c>
      <c r="D143" s="36">
        <v>29</v>
      </c>
      <c r="E143" s="39">
        <v>920</v>
      </c>
      <c r="F143" s="38">
        <v>876</v>
      </c>
      <c r="G143" s="52">
        <v>44</v>
      </c>
    </row>
    <row r="144" spans="1:7" x14ac:dyDescent="0.2">
      <c r="A144" s="10">
        <v>44228</v>
      </c>
      <c r="B144" s="39">
        <v>125</v>
      </c>
      <c r="C144" s="38">
        <v>105</v>
      </c>
      <c r="D144" s="36">
        <v>20</v>
      </c>
      <c r="E144" s="39">
        <v>948</v>
      </c>
      <c r="F144" s="38">
        <v>884</v>
      </c>
      <c r="G144" s="52">
        <v>64</v>
      </c>
    </row>
    <row r="145" spans="1:7" x14ac:dyDescent="0.2">
      <c r="A145" s="10">
        <v>44256</v>
      </c>
      <c r="B145" s="39">
        <v>133</v>
      </c>
      <c r="C145" s="38">
        <v>107</v>
      </c>
      <c r="D145" s="36">
        <v>26</v>
      </c>
      <c r="E145" s="39">
        <v>975</v>
      </c>
      <c r="F145" s="38">
        <v>887</v>
      </c>
      <c r="G145" s="52">
        <v>88</v>
      </c>
    </row>
    <row r="146" spans="1:7" x14ac:dyDescent="0.2">
      <c r="A146" s="10">
        <v>44287</v>
      </c>
      <c r="B146" s="39">
        <v>102</v>
      </c>
      <c r="C146" s="38">
        <v>59</v>
      </c>
      <c r="D146" s="36">
        <v>43</v>
      </c>
      <c r="E146" s="39">
        <v>1008</v>
      </c>
      <c r="F146" s="38">
        <v>879</v>
      </c>
      <c r="G146" s="52">
        <v>129</v>
      </c>
    </row>
    <row r="147" spans="1:7" x14ac:dyDescent="0.2">
      <c r="A147" s="10">
        <v>44317</v>
      </c>
      <c r="B147" s="39">
        <v>122</v>
      </c>
      <c r="C147" s="38">
        <v>68</v>
      </c>
      <c r="D147" s="36">
        <v>54</v>
      </c>
      <c r="E147" s="39">
        <v>1068</v>
      </c>
      <c r="F147" s="38">
        <v>895</v>
      </c>
      <c r="G147" s="52">
        <v>173</v>
      </c>
    </row>
    <row r="148" spans="1:7" x14ac:dyDescent="0.2">
      <c r="A148" s="10">
        <v>44348</v>
      </c>
      <c r="B148" s="39">
        <v>138</v>
      </c>
      <c r="C148" s="38">
        <v>81</v>
      </c>
      <c r="D148" s="36">
        <v>57</v>
      </c>
      <c r="E148" s="39">
        <v>1112</v>
      </c>
      <c r="F148" s="38">
        <v>891</v>
      </c>
      <c r="G148" s="52">
        <v>221</v>
      </c>
    </row>
    <row r="149" spans="1:7" x14ac:dyDescent="0.2">
      <c r="A149" s="10">
        <v>44378</v>
      </c>
      <c r="B149" s="39">
        <v>127</v>
      </c>
      <c r="C149" s="38">
        <v>88</v>
      </c>
      <c r="D149" s="36">
        <v>39</v>
      </c>
      <c r="E149" s="39">
        <v>1116</v>
      </c>
      <c r="F149" s="38">
        <v>880</v>
      </c>
      <c r="G149" s="52">
        <v>236</v>
      </c>
    </row>
    <row r="150" spans="1:7" x14ac:dyDescent="0.2">
      <c r="A150" s="10">
        <v>44409</v>
      </c>
      <c r="B150" s="39">
        <v>125</v>
      </c>
      <c r="C150" s="38">
        <v>68</v>
      </c>
      <c r="D150" s="36">
        <v>57</v>
      </c>
      <c r="E150" s="39">
        <v>1131</v>
      </c>
      <c r="F150" s="38">
        <v>850</v>
      </c>
      <c r="G150" s="52">
        <v>281</v>
      </c>
    </row>
    <row r="151" spans="1:7" x14ac:dyDescent="0.2">
      <c r="A151" s="10">
        <v>44440</v>
      </c>
      <c r="B151" s="39">
        <v>222</v>
      </c>
      <c r="C151" s="38">
        <v>164</v>
      </c>
      <c r="D151" s="36">
        <v>58</v>
      </c>
      <c r="E151" s="39">
        <v>1174</v>
      </c>
      <c r="F151" s="38">
        <v>855</v>
      </c>
      <c r="G151" s="52">
        <v>319</v>
      </c>
    </row>
    <row r="152" spans="1:7" x14ac:dyDescent="0.2">
      <c r="A152" s="10">
        <v>44470</v>
      </c>
      <c r="B152" s="39">
        <v>191</v>
      </c>
      <c r="C152" s="38">
        <v>117</v>
      </c>
      <c r="D152" s="36">
        <v>74</v>
      </c>
      <c r="E152" s="39">
        <v>1224</v>
      </c>
      <c r="F152" s="38">
        <v>853</v>
      </c>
      <c r="G152" s="52">
        <v>371</v>
      </c>
    </row>
    <row r="153" spans="1:7" x14ac:dyDescent="0.2">
      <c r="A153" s="10">
        <v>44501</v>
      </c>
      <c r="B153" s="39">
        <v>170</v>
      </c>
      <c r="C153" s="38">
        <v>67</v>
      </c>
      <c r="D153" s="36">
        <v>103</v>
      </c>
      <c r="E153" s="39">
        <v>1288</v>
      </c>
      <c r="F153" s="38">
        <v>850</v>
      </c>
      <c r="G153" s="52">
        <v>438</v>
      </c>
    </row>
    <row r="154" spans="1:7" x14ac:dyDescent="0.2">
      <c r="A154" s="77">
        <v>44531</v>
      </c>
      <c r="B154" s="78">
        <v>169</v>
      </c>
      <c r="C154" s="79">
        <v>96</v>
      </c>
      <c r="D154" s="80">
        <v>73</v>
      </c>
      <c r="E154" s="78">
        <v>1332</v>
      </c>
      <c r="F154" s="79">
        <v>861</v>
      </c>
      <c r="G154" s="81">
        <v>471</v>
      </c>
    </row>
    <row r="155" spans="1:7" x14ac:dyDescent="0.2">
      <c r="A155" s="10">
        <v>44562</v>
      </c>
      <c r="B155" s="39">
        <v>175</v>
      </c>
      <c r="C155" s="38">
        <v>111</v>
      </c>
      <c r="D155" s="36">
        <v>64</v>
      </c>
      <c r="E155" s="39">
        <v>1357</v>
      </c>
      <c r="F155" s="38">
        <v>871</v>
      </c>
      <c r="G155" s="52">
        <v>486</v>
      </c>
    </row>
    <row r="156" spans="1:7" x14ac:dyDescent="0.2">
      <c r="A156" s="10">
        <v>44593</v>
      </c>
      <c r="B156" s="39">
        <v>159</v>
      </c>
      <c r="C156" s="38">
        <v>85</v>
      </c>
      <c r="D156" s="36">
        <v>74</v>
      </c>
      <c r="E156" s="39">
        <v>1389</v>
      </c>
      <c r="F156" s="38">
        <v>873</v>
      </c>
      <c r="G156" s="52">
        <v>516</v>
      </c>
    </row>
    <row r="157" spans="1:7" x14ac:dyDescent="0.2">
      <c r="A157" s="10">
        <v>44621</v>
      </c>
      <c r="B157" s="39">
        <v>184</v>
      </c>
      <c r="C157" s="38">
        <v>105</v>
      </c>
      <c r="D157" s="36">
        <v>79</v>
      </c>
      <c r="E157" s="39">
        <v>1418</v>
      </c>
      <c r="F157" s="38">
        <v>878</v>
      </c>
      <c r="G157" s="52">
        <v>540</v>
      </c>
    </row>
    <row r="158" spans="1:7" x14ac:dyDescent="0.2">
      <c r="A158" s="10">
        <v>44652</v>
      </c>
      <c r="B158" s="39">
        <v>153</v>
      </c>
      <c r="C158" s="38">
        <v>74</v>
      </c>
      <c r="D158" s="36">
        <v>79</v>
      </c>
      <c r="E158" s="39">
        <v>1413</v>
      </c>
      <c r="F158" s="38">
        <v>860</v>
      </c>
      <c r="G158" s="52">
        <v>553</v>
      </c>
    </row>
    <row r="159" spans="1:7" x14ac:dyDescent="0.2">
      <c r="A159" s="10">
        <v>44682</v>
      </c>
      <c r="B159" s="39">
        <v>150</v>
      </c>
      <c r="C159" s="38">
        <v>73</v>
      </c>
      <c r="D159" s="36">
        <v>77</v>
      </c>
      <c r="E159" s="39">
        <v>1432</v>
      </c>
      <c r="F159" s="38">
        <v>864</v>
      </c>
      <c r="G159" s="52">
        <v>568</v>
      </c>
    </row>
    <row r="160" spans="1:7" x14ac:dyDescent="0.2">
      <c r="A160" s="10">
        <v>44713</v>
      </c>
      <c r="B160" s="39">
        <v>66</v>
      </c>
      <c r="C160" s="38">
        <v>55</v>
      </c>
      <c r="D160" s="36">
        <v>11</v>
      </c>
      <c r="E160" s="39">
        <v>1357</v>
      </c>
      <c r="F160" s="38">
        <v>844</v>
      </c>
      <c r="G160" s="52">
        <v>513</v>
      </c>
    </row>
    <row r="161" spans="1:7" x14ac:dyDescent="0.2">
      <c r="A161" s="10">
        <v>44743</v>
      </c>
      <c r="B161" s="39">
        <v>52</v>
      </c>
      <c r="C161" s="38">
        <v>50</v>
      </c>
      <c r="D161" s="36">
        <v>2</v>
      </c>
      <c r="E161" s="39">
        <v>1249</v>
      </c>
      <c r="F161" s="38">
        <v>789</v>
      </c>
      <c r="G161" s="52">
        <v>460</v>
      </c>
    </row>
    <row r="162" spans="1:7" x14ac:dyDescent="0.2">
      <c r="A162" s="10">
        <v>44774</v>
      </c>
      <c r="B162" s="39">
        <v>49</v>
      </c>
      <c r="C162" s="38">
        <v>46</v>
      </c>
      <c r="D162" s="36">
        <v>3</v>
      </c>
      <c r="E162" s="39">
        <v>1144</v>
      </c>
      <c r="F162" s="38">
        <v>755</v>
      </c>
      <c r="G162" s="52">
        <v>389</v>
      </c>
    </row>
    <row r="163" spans="1:7" x14ac:dyDescent="0.2">
      <c r="A163" s="10">
        <v>44805</v>
      </c>
      <c r="B163" s="39">
        <v>118</v>
      </c>
      <c r="C163" s="38">
        <v>103</v>
      </c>
      <c r="D163" s="36">
        <v>15</v>
      </c>
      <c r="E163" s="39">
        <v>1046</v>
      </c>
      <c r="F163" s="38">
        <v>715</v>
      </c>
      <c r="G163" s="52">
        <v>331</v>
      </c>
    </row>
    <row r="164" spans="1:7" x14ac:dyDescent="0.2">
      <c r="A164" s="10">
        <v>44835</v>
      </c>
      <c r="B164" s="39">
        <v>32</v>
      </c>
      <c r="C164" s="38">
        <v>25</v>
      </c>
      <c r="D164" s="36">
        <v>7</v>
      </c>
      <c r="E164" s="39">
        <v>874</v>
      </c>
      <c r="F164" s="38">
        <v>616</v>
      </c>
      <c r="G164" s="52">
        <v>258</v>
      </c>
    </row>
    <row r="165" spans="1:7" x14ac:dyDescent="0.2">
      <c r="A165" s="10">
        <v>44866</v>
      </c>
      <c r="B165" s="39">
        <v>24</v>
      </c>
      <c r="C165" s="38">
        <v>19</v>
      </c>
      <c r="D165" s="36">
        <v>5</v>
      </c>
      <c r="E165" s="39">
        <v>756</v>
      </c>
      <c r="F165" s="38">
        <v>557</v>
      </c>
      <c r="G165" s="52">
        <v>199</v>
      </c>
    </row>
    <row r="166" spans="1:7" x14ac:dyDescent="0.2">
      <c r="A166" s="77">
        <v>44896</v>
      </c>
      <c r="B166" s="78">
        <v>32</v>
      </c>
      <c r="C166" s="79">
        <v>22</v>
      </c>
      <c r="D166" s="80">
        <v>10</v>
      </c>
      <c r="E166" s="78">
        <v>674</v>
      </c>
      <c r="F166" s="79">
        <v>501</v>
      </c>
      <c r="G166" s="81">
        <v>173</v>
      </c>
    </row>
    <row r="167" spans="1:7" x14ac:dyDescent="0.2">
      <c r="A167" s="10">
        <v>44927</v>
      </c>
      <c r="B167" s="39">
        <v>85</v>
      </c>
      <c r="C167" s="38">
        <v>69</v>
      </c>
      <c r="D167" s="36">
        <v>16</v>
      </c>
      <c r="E167" s="39">
        <v>648</v>
      </c>
      <c r="F167" s="38">
        <v>489</v>
      </c>
      <c r="G167" s="52">
        <v>159</v>
      </c>
    </row>
    <row r="168" spans="1:7" x14ac:dyDescent="0.2">
      <c r="A168" s="10">
        <v>44958</v>
      </c>
      <c r="B168" s="39">
        <v>83</v>
      </c>
      <c r="C168" s="38">
        <v>63</v>
      </c>
      <c r="D168" s="36">
        <v>20</v>
      </c>
      <c r="E168" s="39">
        <v>602</v>
      </c>
      <c r="F168" s="38">
        <v>466</v>
      </c>
      <c r="G168" s="52">
        <v>136</v>
      </c>
    </row>
    <row r="169" spans="1:7" x14ac:dyDescent="0.2">
      <c r="A169" s="10">
        <v>44986</v>
      </c>
      <c r="B169" s="39">
        <v>116</v>
      </c>
      <c r="C169" s="38">
        <v>88</v>
      </c>
      <c r="D169" s="36">
        <v>28</v>
      </c>
      <c r="E169" s="39">
        <v>591</v>
      </c>
      <c r="F169" s="38">
        <v>459</v>
      </c>
      <c r="G169" s="52">
        <v>132</v>
      </c>
    </row>
    <row r="170" spans="1:7" x14ac:dyDescent="0.2">
      <c r="A170" s="10">
        <v>45017</v>
      </c>
      <c r="B170" s="39">
        <v>93</v>
      </c>
      <c r="C170" s="38">
        <v>60</v>
      </c>
      <c r="D170" s="36">
        <v>33</v>
      </c>
      <c r="E170" s="39">
        <v>613</v>
      </c>
      <c r="F170" s="38">
        <v>472</v>
      </c>
      <c r="G170" s="52">
        <v>141</v>
      </c>
    </row>
    <row r="171" spans="1:7" x14ac:dyDescent="0.2">
      <c r="A171" s="10">
        <v>45047</v>
      </c>
      <c r="B171" s="39">
        <v>61</v>
      </c>
      <c r="C171" s="38">
        <v>41</v>
      </c>
      <c r="D171" s="36">
        <v>20</v>
      </c>
      <c r="E171" s="39">
        <v>596</v>
      </c>
      <c r="F171" s="38">
        <v>466</v>
      </c>
      <c r="G171" s="52">
        <v>130</v>
      </c>
    </row>
    <row r="172" spans="1:7" x14ac:dyDescent="0.2">
      <c r="A172" s="10">
        <v>45078</v>
      </c>
      <c r="B172" s="39">
        <v>62</v>
      </c>
      <c r="C172" s="38">
        <v>37</v>
      </c>
      <c r="D172" s="36">
        <v>25</v>
      </c>
      <c r="E172" s="39">
        <v>602</v>
      </c>
      <c r="F172" s="38">
        <v>466</v>
      </c>
      <c r="G172" s="52">
        <v>136</v>
      </c>
    </row>
    <row r="173" spans="1:7" x14ac:dyDescent="0.2">
      <c r="A173" s="10">
        <v>45108</v>
      </c>
      <c r="B173" s="39">
        <v>61</v>
      </c>
      <c r="C173" s="38">
        <v>47</v>
      </c>
      <c r="D173" s="36">
        <v>14</v>
      </c>
      <c r="E173" s="39">
        <v>590</v>
      </c>
      <c r="F173" s="38">
        <v>450</v>
      </c>
      <c r="G173" s="52">
        <v>140</v>
      </c>
    </row>
    <row r="174" spans="1:7" x14ac:dyDescent="0.2">
      <c r="A174" s="10">
        <v>45139</v>
      </c>
      <c r="B174" s="39">
        <v>55</v>
      </c>
      <c r="C174" s="38">
        <v>39</v>
      </c>
      <c r="D174" s="36">
        <v>16</v>
      </c>
      <c r="E174" s="39">
        <v>577</v>
      </c>
      <c r="F174" s="38">
        <v>438</v>
      </c>
      <c r="G174" s="52">
        <v>139</v>
      </c>
    </row>
    <row r="175" spans="1:7" x14ac:dyDescent="0.2">
      <c r="A175" s="10">
        <v>45170</v>
      </c>
      <c r="B175" s="39">
        <v>170</v>
      </c>
      <c r="C175" s="38">
        <v>131</v>
      </c>
      <c r="D175" s="36">
        <v>39</v>
      </c>
      <c r="E175" s="39">
        <v>605</v>
      </c>
      <c r="F175" s="38">
        <v>451</v>
      </c>
      <c r="G175" s="52">
        <v>154</v>
      </c>
    </row>
    <row r="176" spans="1:7" x14ac:dyDescent="0.2">
      <c r="A176" s="10">
        <v>45200</v>
      </c>
      <c r="B176" s="39">
        <v>91</v>
      </c>
      <c r="C176" s="38">
        <v>47</v>
      </c>
      <c r="D176" s="36">
        <v>44</v>
      </c>
      <c r="E176" s="39">
        <v>636</v>
      </c>
      <c r="F176" s="38">
        <v>464</v>
      </c>
      <c r="G176" s="52">
        <v>172</v>
      </c>
    </row>
    <row r="177" spans="1:7" x14ac:dyDescent="0.2">
      <c r="A177" s="10">
        <v>45231</v>
      </c>
      <c r="B177" s="39">
        <v>85</v>
      </c>
      <c r="C177" s="38">
        <v>54</v>
      </c>
      <c r="D177" s="36">
        <v>31</v>
      </c>
      <c r="E177" s="39">
        <v>661</v>
      </c>
      <c r="F177" s="38">
        <v>478</v>
      </c>
      <c r="G177" s="52">
        <v>183</v>
      </c>
    </row>
    <row r="178" spans="1:7" x14ac:dyDescent="0.2">
      <c r="A178" s="77">
        <v>45261</v>
      </c>
      <c r="B178" s="78">
        <v>59</v>
      </c>
      <c r="C178" s="79">
        <v>35</v>
      </c>
      <c r="D178" s="80">
        <v>24</v>
      </c>
      <c r="E178" s="78">
        <v>668</v>
      </c>
      <c r="F178" s="79">
        <v>481</v>
      </c>
      <c r="G178" s="81">
        <v>187</v>
      </c>
    </row>
    <row r="179" spans="1:7" x14ac:dyDescent="0.2">
      <c r="A179" s="10">
        <v>45292</v>
      </c>
      <c r="B179" s="39">
        <v>96</v>
      </c>
      <c r="C179" s="38">
        <v>81</v>
      </c>
      <c r="D179" s="36">
        <v>15</v>
      </c>
      <c r="E179" s="39">
        <v>675</v>
      </c>
      <c r="F179" s="38">
        <v>494</v>
      </c>
      <c r="G179" s="52">
        <v>181</v>
      </c>
    </row>
    <row r="180" spans="1:7" x14ac:dyDescent="0.2">
      <c r="A180" s="10">
        <v>45323</v>
      </c>
      <c r="B180" s="39">
        <v>82</v>
      </c>
      <c r="C180" s="38">
        <v>53</v>
      </c>
      <c r="D180" s="36">
        <v>29</v>
      </c>
      <c r="E180" s="39">
        <v>677</v>
      </c>
      <c r="F180" s="38">
        <v>489</v>
      </c>
      <c r="G180" s="52">
        <v>188</v>
      </c>
    </row>
    <row r="181" spans="1:7" x14ac:dyDescent="0.2">
      <c r="A181" s="10">
        <v>45352</v>
      </c>
      <c r="B181" s="39">
        <v>116</v>
      </c>
      <c r="C181" s="38">
        <v>87</v>
      </c>
      <c r="D181" s="36">
        <v>29</v>
      </c>
      <c r="E181" s="39">
        <v>674</v>
      </c>
      <c r="F181" s="38">
        <v>479</v>
      </c>
      <c r="G181" s="52">
        <v>195</v>
      </c>
    </row>
    <row r="182" spans="1:7" x14ac:dyDescent="0.2">
      <c r="A182" s="10">
        <v>45383</v>
      </c>
      <c r="B182" s="39">
        <v>69</v>
      </c>
      <c r="C182" s="38">
        <v>59</v>
      </c>
      <c r="D182" s="36">
        <v>10</v>
      </c>
      <c r="E182" s="39">
        <v>663</v>
      </c>
      <c r="F182" s="38">
        <v>488</v>
      </c>
      <c r="G182" s="52">
        <v>175</v>
      </c>
    </row>
    <row r="183" spans="1:7" x14ac:dyDescent="0.2">
      <c r="A183" s="10">
        <v>45413</v>
      </c>
      <c r="B183" s="39">
        <v>21</v>
      </c>
      <c r="C183" s="38">
        <v>19</v>
      </c>
      <c r="D183" s="36">
        <v>2</v>
      </c>
      <c r="E183" s="39">
        <v>618</v>
      </c>
      <c r="F183" s="38">
        <v>457</v>
      </c>
      <c r="G183" s="52">
        <v>161</v>
      </c>
    </row>
    <row r="184" spans="1:7" x14ac:dyDescent="0.2">
      <c r="A184" s="10">
        <v>45444</v>
      </c>
      <c r="B184" s="39">
        <v>22</v>
      </c>
      <c r="C184" s="38">
        <v>17</v>
      </c>
      <c r="D184" s="36">
        <v>5</v>
      </c>
      <c r="E184" s="39">
        <v>579</v>
      </c>
      <c r="F184" s="38">
        <v>442</v>
      </c>
      <c r="G184" s="52">
        <v>137</v>
      </c>
    </row>
    <row r="185" spans="1:7" x14ac:dyDescent="0.2">
      <c r="A185" s="10">
        <v>45474</v>
      </c>
      <c r="B185" s="39">
        <v>34</v>
      </c>
      <c r="C185" s="38">
        <v>28</v>
      </c>
      <c r="D185" s="36">
        <v>6</v>
      </c>
      <c r="E185" s="39">
        <v>539</v>
      </c>
      <c r="F185" s="38">
        <v>407</v>
      </c>
      <c r="G185" s="52">
        <v>132</v>
      </c>
    </row>
    <row r="186" spans="1:7" x14ac:dyDescent="0.2">
      <c r="A186" s="10">
        <v>45505</v>
      </c>
      <c r="B186" s="39">
        <v>25</v>
      </c>
      <c r="C186" s="38">
        <v>20</v>
      </c>
      <c r="D186" s="36">
        <v>5</v>
      </c>
      <c r="E186" s="39">
        <v>494</v>
      </c>
      <c r="F186" s="11">
        <v>372</v>
      </c>
      <c r="G186" s="46">
        <v>122</v>
      </c>
    </row>
    <row r="187" spans="1:7" x14ac:dyDescent="0.2">
      <c r="A187" s="10">
        <v>45536</v>
      </c>
      <c r="B187" s="39">
        <v>46</v>
      </c>
      <c r="C187" s="38">
        <v>42</v>
      </c>
      <c r="D187" s="36">
        <v>4</v>
      </c>
      <c r="E187" s="39">
        <v>385</v>
      </c>
      <c r="F187" s="38">
        <v>295</v>
      </c>
      <c r="G187" s="52">
        <v>90</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AA186"/>
  <sheetViews>
    <sheetView workbookViewId="0">
      <selection activeCell="A5" sqref="A5"/>
    </sheetView>
  </sheetViews>
  <sheetFormatPr baseColWidth="10" defaultRowHeight="15" x14ac:dyDescent="0.25"/>
  <cols>
    <col min="1" max="1" width="17.28515625" bestFit="1" customWidth="1"/>
    <col min="2" max="2" width="18.7109375" bestFit="1" customWidth="1"/>
    <col min="3" max="3" width="12.28515625" bestFit="1" customWidth="1"/>
    <col min="5" max="5" width="8.140625" customWidth="1"/>
    <col min="6" max="11" width="10.42578125" customWidth="1"/>
    <col min="12" max="12" width="5.5703125" style="116" customWidth="1"/>
    <col min="13" max="13" width="6.5703125" style="102" bestFit="1" customWidth="1"/>
    <col min="14" max="14" width="5.5703125" style="101" customWidth="1"/>
    <col min="15" max="15" width="5.5703125" style="102" customWidth="1"/>
    <col min="16" max="16" width="5.5703125" style="101" customWidth="1"/>
    <col min="17" max="17" width="5.5703125" style="102" customWidth="1"/>
    <col min="18" max="18" width="5.5703125" style="101" customWidth="1"/>
    <col min="19" max="19" width="5.5703125" style="102" customWidth="1"/>
    <col min="20" max="20" width="5.5703125" style="101" customWidth="1"/>
    <col min="21" max="21" width="5.5703125" style="102" customWidth="1"/>
    <col min="22" max="22" width="5.5703125" style="101" customWidth="1"/>
    <col min="23" max="23" width="5.5703125" style="102" customWidth="1"/>
    <col min="24" max="24" width="5.5703125" style="101" customWidth="1"/>
    <col min="25" max="25" width="5.5703125" style="102" customWidth="1"/>
    <col min="26" max="26" width="5.5703125" style="101" customWidth="1"/>
    <col min="27" max="27" width="5.5703125" style="102" customWidth="1"/>
    <col min="28" max="31" width="5.5703125" customWidth="1"/>
  </cols>
  <sheetData>
    <row r="1" spans="1:27" x14ac:dyDescent="0.25">
      <c r="F1" s="149" t="s">
        <v>51</v>
      </c>
      <c r="G1" s="150"/>
      <c r="H1" s="150"/>
      <c r="I1" s="150"/>
      <c r="J1" s="150"/>
      <c r="K1" s="150"/>
      <c r="L1" s="151" t="s">
        <v>79</v>
      </c>
      <c r="M1" s="150"/>
      <c r="N1" s="150"/>
      <c r="O1" s="150"/>
      <c r="P1" s="150"/>
      <c r="Q1" s="150"/>
      <c r="R1" s="150"/>
      <c r="S1" s="150"/>
      <c r="T1" s="150"/>
      <c r="U1" s="150"/>
      <c r="V1" s="150"/>
      <c r="W1" s="150"/>
      <c r="X1" s="150"/>
      <c r="Y1" s="150"/>
      <c r="Z1" s="150"/>
      <c r="AA1" s="152"/>
    </row>
    <row r="2" spans="1:27" ht="20.25" thickBot="1" x14ac:dyDescent="0.35">
      <c r="A2" s="49" t="s">
        <v>45</v>
      </c>
      <c r="B2" s="10" t="s">
        <v>0</v>
      </c>
      <c r="C2" s="36" t="s">
        <v>21</v>
      </c>
      <c r="E2" s="64"/>
      <c r="F2" s="154" t="s">
        <v>43</v>
      </c>
      <c r="G2" s="155"/>
      <c r="H2" s="155"/>
      <c r="I2" s="154" t="s">
        <v>44</v>
      </c>
      <c r="J2" s="155"/>
      <c r="K2" s="155"/>
      <c r="L2" s="153" t="s">
        <v>35</v>
      </c>
      <c r="M2" s="148"/>
      <c r="N2" s="147" t="s">
        <v>36</v>
      </c>
      <c r="O2" s="148"/>
      <c r="P2" s="147" t="s">
        <v>37</v>
      </c>
      <c r="Q2" s="148"/>
      <c r="R2" s="147" t="s">
        <v>38</v>
      </c>
      <c r="S2" s="148"/>
      <c r="T2" s="147" t="s">
        <v>39</v>
      </c>
      <c r="U2" s="148"/>
      <c r="V2" s="147" t="s">
        <v>40</v>
      </c>
      <c r="W2" s="148"/>
      <c r="X2" s="147" t="s">
        <v>41</v>
      </c>
      <c r="Y2" s="148"/>
      <c r="Z2" s="147" t="s">
        <v>42</v>
      </c>
      <c r="AA2" s="148"/>
    </row>
    <row r="3" spans="1:27" ht="19.5" customHeight="1" x14ac:dyDescent="0.3">
      <c r="A3" s="65">
        <v>9</v>
      </c>
      <c r="B3" s="10" t="str">
        <f>"janv-"&amp;$A$4&amp;" 2010 "</f>
        <v xml:space="preserve">janv-sept 2010 </v>
      </c>
      <c r="C3" s="36">
        <f ca="1">SUM(OFFSET(Paca!B11,,,$A$3,))</f>
        <v>36185</v>
      </c>
      <c r="E3" s="53"/>
      <c r="F3" s="54" t="s">
        <v>23</v>
      </c>
      <c r="G3" s="55" t="s">
        <v>19</v>
      </c>
      <c r="H3" s="103" t="s">
        <v>20</v>
      </c>
      <c r="I3" s="54" t="s">
        <v>23</v>
      </c>
      <c r="J3" s="55" t="s">
        <v>19</v>
      </c>
      <c r="K3" s="110" t="s">
        <v>20</v>
      </c>
      <c r="L3" s="113" t="s">
        <v>43</v>
      </c>
      <c r="M3" s="100" t="s">
        <v>44</v>
      </c>
      <c r="N3" s="99" t="s">
        <v>43</v>
      </c>
      <c r="O3" s="100" t="s">
        <v>44</v>
      </c>
      <c r="P3" s="99" t="s">
        <v>43</v>
      </c>
      <c r="Q3" s="100" t="s">
        <v>44</v>
      </c>
      <c r="R3" s="99" t="s">
        <v>43</v>
      </c>
      <c r="S3" s="100" t="s">
        <v>44</v>
      </c>
      <c r="T3" s="99" t="s">
        <v>43</v>
      </c>
      <c r="U3" s="100" t="s">
        <v>44</v>
      </c>
      <c r="V3" s="99" t="s">
        <v>43</v>
      </c>
      <c r="W3" s="100" t="s">
        <v>44</v>
      </c>
      <c r="X3" s="99" t="s">
        <v>43</v>
      </c>
      <c r="Y3" s="100" t="s">
        <v>44</v>
      </c>
      <c r="Z3" s="99" t="s">
        <v>43</v>
      </c>
      <c r="AA3" s="100" t="s">
        <v>44</v>
      </c>
    </row>
    <row r="4" spans="1:27" ht="19.5" customHeight="1" x14ac:dyDescent="0.3">
      <c r="A4" s="50" t="s">
        <v>92</v>
      </c>
      <c r="B4" s="10" t="str">
        <f>"janv-"&amp;$A$4&amp;" 2011 "</f>
        <v xml:space="preserve">janv-sept 2011 </v>
      </c>
      <c r="C4" s="36">
        <f ca="1">SUM(OFFSET(Paca!$B$11,ROW(C1)*12,,$A$3,))</f>
        <v>23305</v>
      </c>
      <c r="E4" s="56">
        <v>40179</v>
      </c>
      <c r="F4" s="104">
        <f>Paca!B11-('Dep04'!B11+'Dep05'!B11+'Dep06'!B11+'Dep13'!B11+'Dep83'!B11+'Dep84'!B11)</f>
        <v>0</v>
      </c>
      <c r="G4" s="105">
        <f>Paca!C11-('Dep04'!C11+'Dep05'!C11+'Dep06'!C11+'Dep13'!C11+'Dep83'!C11+'Dep84'!C11)</f>
        <v>0</v>
      </c>
      <c r="H4" s="106">
        <f>Paca!D11-('Dep04'!D11+'Dep05'!D11+'Dep06'!D11+'Dep13'!D11+'Dep83'!D11+'Dep84'!D11)</f>
        <v>0</v>
      </c>
      <c r="I4" s="104">
        <f>Paca!E11-('Dep04'!E11+'Dep05'!E11+'Dep06'!E11+'Dep13'!E11+'Dep83'!E11+'Dep84'!E11)</f>
        <v>0</v>
      </c>
      <c r="J4" s="105">
        <f>Paca!F11-('Dep04'!F11+'Dep05'!F11+'Dep06'!F11+'Dep13'!F11+'Dep83'!F11+'Dep84'!F11)</f>
        <v>0</v>
      </c>
      <c r="K4" s="111">
        <f>Paca!G11-('Dep04'!G11+'Dep05'!G11+'Dep06'!G11+'Dep13'!G11+'Dep83'!G11+'Dep84'!G11)</f>
        <v>0</v>
      </c>
      <c r="L4" s="114">
        <f>('France métro'!C11+'France métro'!D11)-'France métro'!B11</f>
        <v>0</v>
      </c>
      <c r="M4" s="106">
        <f>('France métro'!F11+'France métro'!G11)-'France métro'!E11</f>
        <v>0</v>
      </c>
      <c r="N4" s="104">
        <f>(Paca!C11+Paca!D11)-Paca!B11</f>
        <v>0</v>
      </c>
      <c r="O4" s="106">
        <f>(Paca!F11+Paca!G11)-Paca!E11</f>
        <v>0</v>
      </c>
      <c r="P4" s="104">
        <f>('Dep04'!C11+'Dep04'!D11)-'Dep04'!B11</f>
        <v>0</v>
      </c>
      <c r="Q4" s="106">
        <f>('Dep04'!F11+'Dep04'!G11)-'Dep04'!E11</f>
        <v>0</v>
      </c>
      <c r="R4" s="104">
        <f>('Dep05'!C11+'Dep05'!D11)-'Dep05'!B11</f>
        <v>0</v>
      </c>
      <c r="S4" s="106">
        <f>('Dep05'!F11+'Dep05'!G11)-'Dep05'!E11</f>
        <v>0</v>
      </c>
      <c r="T4" s="104">
        <f>('Dep06'!C11+'Dep06'!D11)-'Dep06'!B11</f>
        <v>0</v>
      </c>
      <c r="U4" s="106">
        <f>('Dep06'!F11+'Dep06'!G11)-'Dep06'!E11</f>
        <v>0</v>
      </c>
      <c r="V4" s="104">
        <f>('Dep13'!C11+'Dep13'!D11)-'Dep13'!B11</f>
        <v>0</v>
      </c>
      <c r="W4" s="106">
        <f>('Dep13'!F11+'Dep13'!G11)-'Dep13'!E11</f>
        <v>0</v>
      </c>
      <c r="X4" s="104">
        <f>('Dep83'!C11+'Dep83'!D11)-'Dep83'!B11</f>
        <v>0</v>
      </c>
      <c r="Y4" s="106">
        <f>('Dep83'!F11+'Dep83'!G11)-'Dep83'!E11</f>
        <v>0</v>
      </c>
      <c r="Z4" s="104">
        <f>('Dep84'!C11+'Dep84'!D11)-'Dep84'!B11</f>
        <v>0</v>
      </c>
      <c r="AA4" s="106">
        <f>('Dep84'!F11+'Dep84'!G11)-'Dep84'!E11</f>
        <v>0</v>
      </c>
    </row>
    <row r="5" spans="1:27" ht="19.5" customHeight="1" thickBot="1" x14ac:dyDescent="0.35">
      <c r="A5" s="51">
        <v>2024</v>
      </c>
      <c r="B5" s="10" t="str">
        <f>"janv-"&amp;$A$4&amp;" 2012 "</f>
        <v xml:space="preserve">janv-sept 2012 </v>
      </c>
      <c r="C5" s="36">
        <f ca="1">SUM(OFFSET(Paca!$B$11,ROW(C2)*12,,$A$3,))</f>
        <v>32363</v>
      </c>
      <c r="E5" s="56">
        <v>40210</v>
      </c>
      <c r="F5" s="107">
        <f>Paca!B12-('Dep04'!B12+'Dep05'!B12+'Dep06'!B12+'Dep13'!B12+'Dep83'!B12+'Dep84'!B12)</f>
        <v>0</v>
      </c>
      <c r="G5" s="108">
        <f>Paca!C12-('Dep04'!C12+'Dep05'!C12+'Dep06'!C12+'Dep13'!C12+'Dep83'!C12+'Dep84'!C12)</f>
        <v>0</v>
      </c>
      <c r="H5" s="109">
        <f>Paca!D12-('Dep04'!D12+'Dep05'!D12+'Dep06'!D12+'Dep13'!D12+'Dep83'!D12+'Dep84'!D12)</f>
        <v>0</v>
      </c>
      <c r="I5" s="107">
        <f>Paca!E12-('Dep04'!E12+'Dep05'!E12+'Dep06'!E12+'Dep13'!E12+'Dep83'!E12+'Dep84'!E12)</f>
        <v>0</v>
      </c>
      <c r="J5" s="108">
        <f>Paca!F12-('Dep04'!F12+'Dep05'!F12+'Dep06'!F12+'Dep13'!F12+'Dep83'!F12+'Dep84'!F12)</f>
        <v>0</v>
      </c>
      <c r="K5" s="112">
        <f>Paca!G12-('Dep04'!G12+'Dep05'!G12+'Dep06'!G12+'Dep13'!G12+'Dep83'!G12+'Dep84'!G12)</f>
        <v>0</v>
      </c>
      <c r="L5" s="115">
        <f>('France métro'!C12+'France métro'!D12)-'France métro'!B12</f>
        <v>0</v>
      </c>
      <c r="M5" s="109">
        <f>('France métro'!F12+'France métro'!G12)-'France métro'!E12</f>
        <v>0</v>
      </c>
      <c r="N5" s="107">
        <f>(Paca!C12+Paca!D12)-Paca!B12</f>
        <v>0</v>
      </c>
      <c r="O5" s="109">
        <f>(Paca!F12+Paca!G12)-Paca!E12</f>
        <v>0</v>
      </c>
      <c r="P5" s="107">
        <f>('Dep04'!C12+'Dep04'!D12)-'Dep04'!B12</f>
        <v>0</v>
      </c>
      <c r="Q5" s="109">
        <f>('Dep04'!F12+'Dep04'!G12)-'Dep04'!E12</f>
        <v>0</v>
      </c>
      <c r="R5" s="107">
        <f>('Dep05'!C12+'Dep05'!D12)-'Dep05'!B12</f>
        <v>0</v>
      </c>
      <c r="S5" s="109">
        <f>('Dep05'!F12+'Dep05'!G12)-'Dep05'!E12</f>
        <v>0</v>
      </c>
      <c r="T5" s="107">
        <f>('Dep06'!C12+'Dep06'!D12)-'Dep06'!B12</f>
        <v>0</v>
      </c>
      <c r="U5" s="109">
        <f>('Dep06'!F12+'Dep06'!G12)-'Dep06'!E12</f>
        <v>0</v>
      </c>
      <c r="V5" s="107">
        <f>('Dep13'!C12+'Dep13'!D12)-'Dep13'!B12</f>
        <v>0</v>
      </c>
      <c r="W5" s="109">
        <f>('Dep13'!F12+'Dep13'!G12)-'Dep13'!E12</f>
        <v>0</v>
      </c>
      <c r="X5" s="107">
        <f>('Dep83'!C12+'Dep83'!D12)-'Dep83'!B12</f>
        <v>0</v>
      </c>
      <c r="Y5" s="109">
        <f>('Dep83'!F12+'Dep83'!G12)-'Dep83'!E12</f>
        <v>0</v>
      </c>
      <c r="Z5" s="107">
        <f>('Dep84'!C12+'Dep84'!D12)-'Dep84'!B12</f>
        <v>0</v>
      </c>
      <c r="AA5" s="109">
        <f>('Dep84'!F12+'Dep84'!G12)-'Dep84'!E12</f>
        <v>0</v>
      </c>
    </row>
    <row r="6" spans="1:27" ht="19.5" customHeight="1" x14ac:dyDescent="0.25">
      <c r="B6" s="10" t="str">
        <f>"janv-"&amp;$A$4&amp;" 2013 "</f>
        <v xml:space="preserve">janv-sept 2013 </v>
      </c>
      <c r="C6" s="36">
        <f ca="1">SUM(OFFSET(Paca!$B$11,ROW(C3)*12,,$A$3,))</f>
        <v>27711</v>
      </c>
      <c r="E6" s="56">
        <v>40238</v>
      </c>
      <c r="F6" s="107">
        <f>Paca!B13-('Dep04'!B13+'Dep05'!B13+'Dep06'!B13+'Dep13'!B13+'Dep83'!B13+'Dep84'!B13)</f>
        <v>0</v>
      </c>
      <c r="G6" s="108">
        <f>Paca!C13-('Dep04'!C13+'Dep05'!C13+'Dep06'!C13+'Dep13'!C13+'Dep83'!C13+'Dep84'!C13)</f>
        <v>0</v>
      </c>
      <c r="H6" s="109">
        <f>Paca!D13-('Dep04'!D13+'Dep05'!D13+'Dep06'!D13+'Dep13'!D13+'Dep83'!D13+'Dep84'!D13)</f>
        <v>0</v>
      </c>
      <c r="I6" s="107">
        <f>Paca!E13-('Dep04'!E13+'Dep05'!E13+'Dep06'!E13+'Dep13'!E13+'Dep83'!E13+'Dep84'!E13)</f>
        <v>0</v>
      </c>
      <c r="J6" s="108">
        <f>Paca!F13-('Dep04'!F13+'Dep05'!F13+'Dep06'!F13+'Dep13'!F13+'Dep83'!F13+'Dep84'!F13)</f>
        <v>0</v>
      </c>
      <c r="K6" s="112">
        <f>Paca!G13-('Dep04'!G13+'Dep05'!G13+'Dep06'!G13+'Dep13'!G13+'Dep83'!G13+'Dep84'!G13)</f>
        <v>0</v>
      </c>
      <c r="L6" s="115">
        <f>('France métro'!C13+'France métro'!D13)-'France métro'!B13</f>
        <v>0</v>
      </c>
      <c r="M6" s="109">
        <f>('France métro'!F13+'France métro'!G13)-'France métro'!E13</f>
        <v>0</v>
      </c>
      <c r="N6" s="107">
        <f>(Paca!C13+Paca!D13)-Paca!B13</f>
        <v>0</v>
      </c>
      <c r="O6" s="109">
        <f>(Paca!F13+Paca!G13)-Paca!E13</f>
        <v>0</v>
      </c>
      <c r="P6" s="107">
        <f>('Dep04'!C13+'Dep04'!D13)-'Dep04'!B13</f>
        <v>0</v>
      </c>
      <c r="Q6" s="109">
        <f>('Dep04'!F13+'Dep04'!G13)-'Dep04'!E13</f>
        <v>0</v>
      </c>
      <c r="R6" s="107">
        <f>('Dep05'!C13+'Dep05'!D13)-'Dep05'!B13</f>
        <v>0</v>
      </c>
      <c r="S6" s="109">
        <f>('Dep05'!F13+'Dep05'!G13)-'Dep05'!E13</f>
        <v>0</v>
      </c>
      <c r="T6" s="107">
        <f>('Dep06'!C13+'Dep06'!D13)-'Dep06'!B13</f>
        <v>0</v>
      </c>
      <c r="U6" s="109">
        <f>('Dep06'!F13+'Dep06'!G13)-'Dep06'!E13</f>
        <v>0</v>
      </c>
      <c r="V6" s="107">
        <f>('Dep13'!C13+'Dep13'!D13)-'Dep13'!B13</f>
        <v>0</v>
      </c>
      <c r="W6" s="109">
        <f>('Dep13'!F13+'Dep13'!G13)-'Dep13'!E13</f>
        <v>0</v>
      </c>
      <c r="X6" s="107">
        <f>('Dep83'!C13+'Dep83'!D13)-'Dep83'!B13</f>
        <v>0</v>
      </c>
      <c r="Y6" s="109">
        <f>('Dep83'!F13+'Dep83'!G13)-'Dep83'!E13</f>
        <v>0</v>
      </c>
      <c r="Z6" s="107">
        <f>('Dep84'!C13+'Dep84'!D13)-'Dep84'!B13</f>
        <v>0</v>
      </c>
      <c r="AA6" s="109">
        <f>('Dep84'!F13+'Dep84'!G13)-'Dep84'!E13</f>
        <v>0</v>
      </c>
    </row>
    <row r="7" spans="1:27" x14ac:dyDescent="0.25">
      <c r="B7" s="10" t="str">
        <f>"janv-"&amp;$A$4&amp;" 2014 "</f>
        <v xml:space="preserve">janv-sept 2014 </v>
      </c>
      <c r="C7" s="36">
        <f ca="1">SUM(OFFSET(Paca!$B$11,ROW(C4)*12,,$A$3,))</f>
        <v>21674</v>
      </c>
      <c r="E7" s="56">
        <v>40269</v>
      </c>
      <c r="F7" s="107">
        <f>Paca!B14-('Dep04'!B14+'Dep05'!B14+'Dep06'!B14+'Dep13'!B14+'Dep83'!B14+'Dep84'!B14)</f>
        <v>0</v>
      </c>
      <c r="G7" s="108">
        <f>Paca!C14-('Dep04'!C14+'Dep05'!C14+'Dep06'!C14+'Dep13'!C14+'Dep83'!C14+'Dep84'!C14)</f>
        <v>0</v>
      </c>
      <c r="H7" s="109">
        <f>Paca!D14-('Dep04'!D14+'Dep05'!D14+'Dep06'!D14+'Dep13'!D14+'Dep83'!D14+'Dep84'!D14)</f>
        <v>0</v>
      </c>
      <c r="I7" s="107">
        <f>Paca!E14-('Dep04'!E14+'Dep05'!E14+'Dep06'!E14+'Dep13'!E14+'Dep83'!E14+'Dep84'!E14)</f>
        <v>0</v>
      </c>
      <c r="J7" s="108">
        <f>Paca!F14-('Dep04'!F14+'Dep05'!F14+'Dep06'!F14+'Dep13'!F14+'Dep83'!F14+'Dep84'!F14)</f>
        <v>0</v>
      </c>
      <c r="K7" s="112">
        <f>Paca!G14-('Dep04'!G14+'Dep05'!G14+'Dep06'!G14+'Dep13'!G14+'Dep83'!G14+'Dep84'!G14)</f>
        <v>0</v>
      </c>
      <c r="L7" s="115">
        <f>('France métro'!C14+'France métro'!D14)-'France métro'!B14</f>
        <v>0</v>
      </c>
      <c r="M7" s="109">
        <f>('France métro'!F14+'France métro'!G14)-'France métro'!E14</f>
        <v>0</v>
      </c>
      <c r="N7" s="107">
        <f>(Paca!C14+Paca!D14)-Paca!B14</f>
        <v>0</v>
      </c>
      <c r="O7" s="109">
        <f>(Paca!F14+Paca!G14)-Paca!E14</f>
        <v>0</v>
      </c>
      <c r="P7" s="107">
        <f>('Dep04'!C14+'Dep04'!D14)-'Dep04'!B14</f>
        <v>0</v>
      </c>
      <c r="Q7" s="109">
        <f>('Dep04'!F14+'Dep04'!G14)-'Dep04'!E14</f>
        <v>0</v>
      </c>
      <c r="R7" s="107">
        <f>('Dep05'!C14+'Dep05'!D14)-'Dep05'!B14</f>
        <v>0</v>
      </c>
      <c r="S7" s="109">
        <f>('Dep05'!F14+'Dep05'!G14)-'Dep05'!E14</f>
        <v>0</v>
      </c>
      <c r="T7" s="107">
        <f>('Dep06'!C14+'Dep06'!D14)-'Dep06'!B14</f>
        <v>0</v>
      </c>
      <c r="U7" s="109">
        <f>('Dep06'!F14+'Dep06'!G14)-'Dep06'!E14</f>
        <v>0</v>
      </c>
      <c r="V7" s="107">
        <f>('Dep13'!C14+'Dep13'!D14)-'Dep13'!B14</f>
        <v>0</v>
      </c>
      <c r="W7" s="109">
        <f>('Dep13'!F14+'Dep13'!G14)-'Dep13'!E14</f>
        <v>0</v>
      </c>
      <c r="X7" s="107">
        <f>('Dep83'!C14+'Dep83'!D14)-'Dep83'!B14</f>
        <v>0</v>
      </c>
      <c r="Y7" s="109">
        <f>('Dep83'!F14+'Dep83'!G14)-'Dep83'!E14</f>
        <v>0</v>
      </c>
      <c r="Z7" s="107">
        <f>('Dep84'!C14+'Dep84'!D14)-'Dep84'!B14</f>
        <v>0</v>
      </c>
      <c r="AA7" s="109">
        <f>('Dep84'!F14+'Dep84'!G14)-'Dep84'!E14</f>
        <v>0</v>
      </c>
    </row>
    <row r="8" spans="1:27" x14ac:dyDescent="0.25">
      <c r="B8" s="10" t="str">
        <f>"janv-"&amp;$A$4&amp;" 2015 "</f>
        <v xml:space="preserve">janv-sept 2015 </v>
      </c>
      <c r="C8" s="36">
        <f ca="1">SUM(OFFSET(Paca!$B$11,ROW(C5)*12,,$A$3,))</f>
        <v>21446</v>
      </c>
      <c r="E8" s="56">
        <v>40299</v>
      </c>
      <c r="F8" s="107">
        <f>Paca!B15-('Dep04'!B15+'Dep05'!B15+'Dep06'!B15+'Dep13'!B15+'Dep83'!B15+'Dep84'!B15)</f>
        <v>0</v>
      </c>
      <c r="G8" s="108">
        <f>Paca!C15-('Dep04'!C15+'Dep05'!C15+'Dep06'!C15+'Dep13'!C15+'Dep83'!C15+'Dep84'!C15)</f>
        <v>0</v>
      </c>
      <c r="H8" s="109">
        <f>Paca!D15-('Dep04'!D15+'Dep05'!D15+'Dep06'!D15+'Dep13'!D15+'Dep83'!D15+'Dep84'!D15)</f>
        <v>0</v>
      </c>
      <c r="I8" s="107">
        <f>Paca!E15-('Dep04'!E15+'Dep05'!E15+'Dep06'!E15+'Dep13'!E15+'Dep83'!E15+'Dep84'!E15)</f>
        <v>0</v>
      </c>
      <c r="J8" s="108">
        <f>Paca!F15-('Dep04'!F15+'Dep05'!F15+'Dep06'!F15+'Dep13'!F15+'Dep83'!F15+'Dep84'!F15)</f>
        <v>0</v>
      </c>
      <c r="K8" s="112">
        <f>Paca!G15-('Dep04'!G15+'Dep05'!G15+'Dep06'!G15+'Dep13'!G15+'Dep83'!G15+'Dep84'!G15)</f>
        <v>0</v>
      </c>
      <c r="L8" s="115">
        <f>('France métro'!C15+'France métro'!D15)-'France métro'!B15</f>
        <v>0</v>
      </c>
      <c r="M8" s="109">
        <f>('France métro'!F15+'France métro'!G15)-'France métro'!E15</f>
        <v>0</v>
      </c>
      <c r="N8" s="107">
        <f>(Paca!C15+Paca!D15)-Paca!B15</f>
        <v>0</v>
      </c>
      <c r="O8" s="109">
        <f>(Paca!F15+Paca!G15)-Paca!E15</f>
        <v>0</v>
      </c>
      <c r="P8" s="107">
        <f>('Dep04'!C15+'Dep04'!D15)-'Dep04'!B15</f>
        <v>0</v>
      </c>
      <c r="Q8" s="109">
        <f>('Dep04'!F15+'Dep04'!G15)-'Dep04'!E15</f>
        <v>0</v>
      </c>
      <c r="R8" s="107">
        <f>('Dep05'!C15+'Dep05'!D15)-'Dep05'!B15</f>
        <v>0</v>
      </c>
      <c r="S8" s="109">
        <f>('Dep05'!F15+'Dep05'!G15)-'Dep05'!E15</f>
        <v>0</v>
      </c>
      <c r="T8" s="107">
        <f>('Dep06'!C15+'Dep06'!D15)-'Dep06'!B15</f>
        <v>0</v>
      </c>
      <c r="U8" s="109">
        <f>('Dep06'!F15+'Dep06'!G15)-'Dep06'!E15</f>
        <v>0</v>
      </c>
      <c r="V8" s="107">
        <f>('Dep13'!C15+'Dep13'!D15)-'Dep13'!B15</f>
        <v>0</v>
      </c>
      <c r="W8" s="109">
        <f>('Dep13'!F15+'Dep13'!G15)-'Dep13'!E15</f>
        <v>0</v>
      </c>
      <c r="X8" s="107">
        <f>('Dep83'!C15+'Dep83'!D15)-'Dep83'!B15</f>
        <v>0</v>
      </c>
      <c r="Y8" s="109">
        <f>('Dep83'!F15+'Dep83'!G15)-'Dep83'!E15</f>
        <v>0</v>
      </c>
      <c r="Z8" s="107">
        <f>('Dep84'!C15+'Dep84'!D15)-'Dep84'!B15</f>
        <v>0</v>
      </c>
      <c r="AA8" s="109">
        <f>('Dep84'!F15+'Dep84'!G15)-'Dep84'!E15</f>
        <v>0</v>
      </c>
    </row>
    <row r="9" spans="1:27" x14ac:dyDescent="0.25">
      <c r="B9" s="10" t="str">
        <f>"janv-"&amp;$A$4&amp;" 2016 "</f>
        <v xml:space="preserve">janv-sept 2016 </v>
      </c>
      <c r="C9" s="36">
        <f ca="1">SUM(OFFSET(Paca!$B$11,ROW(C6)*12,,$A$3,))</f>
        <v>28122</v>
      </c>
      <c r="E9" s="56">
        <v>40330</v>
      </c>
      <c r="F9" s="107">
        <f>Paca!B16-('Dep04'!B16+'Dep05'!B16+'Dep06'!B16+'Dep13'!B16+'Dep83'!B16+'Dep84'!B16)</f>
        <v>0</v>
      </c>
      <c r="G9" s="108">
        <f>Paca!C16-('Dep04'!C16+'Dep05'!C16+'Dep06'!C16+'Dep13'!C16+'Dep83'!C16+'Dep84'!C16)</f>
        <v>0</v>
      </c>
      <c r="H9" s="109">
        <f>Paca!D16-('Dep04'!D16+'Dep05'!D16+'Dep06'!D16+'Dep13'!D16+'Dep83'!D16+'Dep84'!D16)</f>
        <v>0</v>
      </c>
      <c r="I9" s="107">
        <f>Paca!E16-('Dep04'!E16+'Dep05'!E16+'Dep06'!E16+'Dep13'!E16+'Dep83'!E16+'Dep84'!E16)</f>
        <v>0</v>
      </c>
      <c r="J9" s="108">
        <f>Paca!F16-('Dep04'!F16+'Dep05'!F16+'Dep06'!F16+'Dep13'!F16+'Dep83'!F16+'Dep84'!F16)</f>
        <v>0</v>
      </c>
      <c r="K9" s="112">
        <f>Paca!G16-('Dep04'!G16+'Dep05'!G16+'Dep06'!G16+'Dep13'!G16+'Dep83'!G16+'Dep84'!G16)</f>
        <v>0</v>
      </c>
      <c r="L9" s="115">
        <f>('France métro'!C16+'France métro'!D16)-'France métro'!B16</f>
        <v>0</v>
      </c>
      <c r="M9" s="109">
        <f>('France métro'!F16+'France métro'!G16)-'France métro'!E16</f>
        <v>0</v>
      </c>
      <c r="N9" s="107">
        <f>(Paca!C16+Paca!D16)-Paca!B16</f>
        <v>0</v>
      </c>
      <c r="O9" s="109">
        <f>(Paca!F16+Paca!G16)-Paca!E16</f>
        <v>0</v>
      </c>
      <c r="P9" s="107">
        <f>('Dep04'!C16+'Dep04'!D16)-'Dep04'!B16</f>
        <v>0</v>
      </c>
      <c r="Q9" s="109">
        <f>('Dep04'!F16+'Dep04'!G16)-'Dep04'!E16</f>
        <v>0</v>
      </c>
      <c r="R9" s="107">
        <f>('Dep05'!C16+'Dep05'!D16)-'Dep05'!B16</f>
        <v>0</v>
      </c>
      <c r="S9" s="109">
        <f>('Dep05'!F16+'Dep05'!G16)-'Dep05'!E16</f>
        <v>0</v>
      </c>
      <c r="T9" s="107">
        <f>('Dep06'!C16+'Dep06'!D16)-'Dep06'!B16</f>
        <v>0</v>
      </c>
      <c r="U9" s="109">
        <f>('Dep06'!F16+'Dep06'!G16)-'Dep06'!E16</f>
        <v>0</v>
      </c>
      <c r="V9" s="107">
        <f>('Dep13'!C16+'Dep13'!D16)-'Dep13'!B16</f>
        <v>0</v>
      </c>
      <c r="W9" s="109">
        <f>('Dep13'!F16+'Dep13'!G16)-'Dep13'!E16</f>
        <v>0</v>
      </c>
      <c r="X9" s="107">
        <f>('Dep83'!C16+'Dep83'!D16)-'Dep83'!B16</f>
        <v>0</v>
      </c>
      <c r="Y9" s="109">
        <f>('Dep83'!F16+'Dep83'!G16)-'Dep83'!E16</f>
        <v>0</v>
      </c>
      <c r="Z9" s="107">
        <f>('Dep84'!C16+'Dep84'!D16)-'Dep84'!B16</f>
        <v>0</v>
      </c>
      <c r="AA9" s="109">
        <f>('Dep84'!F16+'Dep84'!G16)-'Dep84'!E16</f>
        <v>0</v>
      </c>
    </row>
    <row r="10" spans="1:27" x14ac:dyDescent="0.25">
      <c r="B10" s="10" t="str">
        <f>"janv-"&amp;$A$4&amp;" 2017 "</f>
        <v xml:space="preserve">janv-sept 2017 </v>
      </c>
      <c r="C10" s="36">
        <f ca="1">SUM(OFFSET(Paca!$B$11,ROW(C7)*12,,$A$3,))</f>
        <v>19429</v>
      </c>
      <c r="E10" s="56">
        <v>40360</v>
      </c>
      <c r="F10" s="107">
        <f>Paca!B17-('Dep04'!B17+'Dep05'!B17+'Dep06'!B17+'Dep13'!B17+'Dep83'!B17+'Dep84'!B17)</f>
        <v>0</v>
      </c>
      <c r="G10" s="108">
        <f>Paca!C17-('Dep04'!C17+'Dep05'!C17+'Dep06'!C17+'Dep13'!C17+'Dep83'!C17+'Dep84'!C17)</f>
        <v>0</v>
      </c>
      <c r="H10" s="109">
        <f>Paca!D17-('Dep04'!D17+'Dep05'!D17+'Dep06'!D17+'Dep13'!D17+'Dep83'!D17+'Dep84'!D17)</f>
        <v>0</v>
      </c>
      <c r="I10" s="107">
        <f>Paca!E17-('Dep04'!E17+'Dep05'!E17+'Dep06'!E17+'Dep13'!E17+'Dep83'!E17+'Dep84'!E17)</f>
        <v>0</v>
      </c>
      <c r="J10" s="108">
        <f>Paca!F17-('Dep04'!F17+'Dep05'!F17+'Dep06'!F17+'Dep13'!F17+'Dep83'!F17+'Dep84'!F17)</f>
        <v>0</v>
      </c>
      <c r="K10" s="112">
        <f>Paca!G17-('Dep04'!G17+'Dep05'!G17+'Dep06'!G17+'Dep13'!G17+'Dep83'!G17+'Dep84'!G17)</f>
        <v>0</v>
      </c>
      <c r="L10" s="115">
        <f>('France métro'!C17+'France métro'!D17)-'France métro'!B17</f>
        <v>0</v>
      </c>
      <c r="M10" s="109">
        <f>('France métro'!F17+'France métro'!G17)-'France métro'!E17</f>
        <v>0</v>
      </c>
      <c r="N10" s="107">
        <f>(Paca!C17+Paca!D17)-Paca!B17</f>
        <v>0</v>
      </c>
      <c r="O10" s="109">
        <f>(Paca!F17+Paca!G17)-Paca!E17</f>
        <v>0</v>
      </c>
      <c r="P10" s="107">
        <f>('Dep04'!C17+'Dep04'!D17)-'Dep04'!B17</f>
        <v>0</v>
      </c>
      <c r="Q10" s="109">
        <f>('Dep04'!F17+'Dep04'!G17)-'Dep04'!E17</f>
        <v>0</v>
      </c>
      <c r="R10" s="107">
        <f>('Dep05'!C17+'Dep05'!D17)-'Dep05'!B17</f>
        <v>0</v>
      </c>
      <c r="S10" s="109">
        <f>('Dep05'!F17+'Dep05'!G17)-'Dep05'!E17</f>
        <v>0</v>
      </c>
      <c r="T10" s="107">
        <f>('Dep06'!C17+'Dep06'!D17)-'Dep06'!B17</f>
        <v>0</v>
      </c>
      <c r="U10" s="109">
        <f>('Dep06'!F17+'Dep06'!G17)-'Dep06'!E17</f>
        <v>0</v>
      </c>
      <c r="V10" s="107">
        <f>('Dep13'!C17+'Dep13'!D17)-'Dep13'!B17</f>
        <v>0</v>
      </c>
      <c r="W10" s="109">
        <f>('Dep13'!F17+'Dep13'!G17)-'Dep13'!E17</f>
        <v>0</v>
      </c>
      <c r="X10" s="107">
        <f>('Dep83'!C17+'Dep83'!D17)-'Dep83'!B17</f>
        <v>0</v>
      </c>
      <c r="Y10" s="109">
        <f>('Dep83'!F17+'Dep83'!G17)-'Dep83'!E17</f>
        <v>0</v>
      </c>
      <c r="Z10" s="107">
        <f>('Dep84'!C17+'Dep84'!D17)-'Dep84'!B17</f>
        <v>0</v>
      </c>
      <c r="AA10" s="109">
        <f>('Dep84'!F17+'Dep84'!G17)-'Dep84'!E17</f>
        <v>0</v>
      </c>
    </row>
    <row r="11" spans="1:27" x14ac:dyDescent="0.25">
      <c r="B11" s="10" t="str">
        <f>"janv-"&amp;$A$4&amp;" 2018 "</f>
        <v xml:space="preserve">janv-sept 2018 </v>
      </c>
      <c r="C11" s="36">
        <f ca="1">SUM(OFFSET(Paca!$B$11,ROW(C8)*12,,$A$3,))</f>
        <v>9447</v>
      </c>
      <c r="E11" s="56">
        <v>40391</v>
      </c>
      <c r="F11" s="107">
        <f>Paca!B18-('Dep04'!B18+'Dep05'!B18+'Dep06'!B18+'Dep13'!B18+'Dep83'!B18+'Dep84'!B18)</f>
        <v>0</v>
      </c>
      <c r="G11" s="108">
        <f>Paca!C18-('Dep04'!C18+'Dep05'!C18+'Dep06'!C18+'Dep13'!C18+'Dep83'!C18+'Dep84'!C18)</f>
        <v>0</v>
      </c>
      <c r="H11" s="109">
        <f>Paca!D18-('Dep04'!D18+'Dep05'!D18+'Dep06'!D18+'Dep13'!D18+'Dep83'!D18+'Dep84'!D18)</f>
        <v>0</v>
      </c>
      <c r="I11" s="107">
        <f>Paca!E18-('Dep04'!E18+'Dep05'!E18+'Dep06'!E18+'Dep13'!E18+'Dep83'!E18+'Dep84'!E18)</f>
        <v>0</v>
      </c>
      <c r="J11" s="108">
        <f>Paca!F18-('Dep04'!F18+'Dep05'!F18+'Dep06'!F18+'Dep13'!F18+'Dep83'!F18+'Dep84'!F18)</f>
        <v>0</v>
      </c>
      <c r="K11" s="112">
        <f>Paca!G18-('Dep04'!G18+'Dep05'!G18+'Dep06'!G18+'Dep13'!G18+'Dep83'!G18+'Dep84'!G18)</f>
        <v>0</v>
      </c>
      <c r="L11" s="115">
        <f>('France métro'!C18+'France métro'!D18)-'France métro'!B18</f>
        <v>0</v>
      </c>
      <c r="M11" s="109">
        <f>('France métro'!F18+'France métro'!G18)-'France métro'!E18</f>
        <v>0</v>
      </c>
      <c r="N11" s="107">
        <f>(Paca!C18+Paca!D18)-Paca!B18</f>
        <v>0</v>
      </c>
      <c r="O11" s="109">
        <f>(Paca!F18+Paca!G18)-Paca!E18</f>
        <v>0</v>
      </c>
      <c r="P11" s="107">
        <f>('Dep04'!C18+'Dep04'!D18)-'Dep04'!B18</f>
        <v>0</v>
      </c>
      <c r="Q11" s="109">
        <f>('Dep04'!F18+'Dep04'!G18)-'Dep04'!E18</f>
        <v>0</v>
      </c>
      <c r="R11" s="107">
        <f>('Dep05'!C18+'Dep05'!D18)-'Dep05'!B18</f>
        <v>0</v>
      </c>
      <c r="S11" s="109">
        <f>('Dep05'!F18+'Dep05'!G18)-'Dep05'!E18</f>
        <v>0</v>
      </c>
      <c r="T11" s="107">
        <f>('Dep06'!C18+'Dep06'!D18)-'Dep06'!B18</f>
        <v>0</v>
      </c>
      <c r="U11" s="109">
        <f>('Dep06'!F18+'Dep06'!G18)-'Dep06'!E18</f>
        <v>0</v>
      </c>
      <c r="V11" s="107">
        <f>('Dep13'!C18+'Dep13'!D18)-'Dep13'!B18</f>
        <v>0</v>
      </c>
      <c r="W11" s="109">
        <f>('Dep13'!F18+'Dep13'!G18)-'Dep13'!E18</f>
        <v>0</v>
      </c>
      <c r="X11" s="107">
        <f>('Dep83'!C18+'Dep83'!D18)-'Dep83'!B18</f>
        <v>0</v>
      </c>
      <c r="Y11" s="109">
        <f>('Dep83'!F18+'Dep83'!G18)-'Dep83'!E18</f>
        <v>0</v>
      </c>
      <c r="Z11" s="107">
        <f>('Dep84'!C18+'Dep84'!D18)-'Dep84'!B18</f>
        <v>0</v>
      </c>
      <c r="AA11" s="109">
        <f>('Dep84'!F18+'Dep84'!G18)-'Dep84'!E18</f>
        <v>0</v>
      </c>
    </row>
    <row r="12" spans="1:27" x14ac:dyDescent="0.25">
      <c r="B12" s="10" t="str">
        <f>"janv-"&amp;$A$4&amp;" 2019 "</f>
        <v xml:space="preserve">janv-sept 2019 </v>
      </c>
      <c r="C12" s="36">
        <f ca="1">SUM(OFFSET(Paca!$B$11,ROW(C9)*12,,$A$3,))</f>
        <v>7950</v>
      </c>
      <c r="E12" s="56">
        <v>40422</v>
      </c>
      <c r="F12" s="107">
        <f>Paca!B19-('Dep04'!B19+'Dep05'!B19+'Dep06'!B19+'Dep13'!B19+'Dep83'!B19+'Dep84'!B19)</f>
        <v>0</v>
      </c>
      <c r="G12" s="108">
        <f>Paca!C19-('Dep04'!C19+'Dep05'!C19+'Dep06'!C19+'Dep13'!C19+'Dep83'!C19+'Dep84'!C19)</f>
        <v>0</v>
      </c>
      <c r="H12" s="109">
        <f>Paca!D19-('Dep04'!D19+'Dep05'!D19+'Dep06'!D19+'Dep13'!D19+'Dep83'!D19+'Dep84'!D19)</f>
        <v>0</v>
      </c>
      <c r="I12" s="107">
        <f>Paca!E19-('Dep04'!E19+'Dep05'!E19+'Dep06'!E19+'Dep13'!E19+'Dep83'!E19+'Dep84'!E19)</f>
        <v>0</v>
      </c>
      <c r="J12" s="108">
        <f>Paca!F19-('Dep04'!F19+'Dep05'!F19+'Dep06'!F19+'Dep13'!F19+'Dep83'!F19+'Dep84'!F19)</f>
        <v>0</v>
      </c>
      <c r="K12" s="112">
        <f>Paca!G19-('Dep04'!G19+'Dep05'!G19+'Dep06'!G19+'Dep13'!G19+'Dep83'!G19+'Dep84'!G19)</f>
        <v>0</v>
      </c>
      <c r="L12" s="115">
        <f>('France métro'!C19+'France métro'!D19)-'France métro'!B19</f>
        <v>0</v>
      </c>
      <c r="M12" s="109">
        <f>('France métro'!F19+'France métro'!G19)-'France métro'!E19</f>
        <v>0</v>
      </c>
      <c r="N12" s="107">
        <f>(Paca!C19+Paca!D19)-Paca!B19</f>
        <v>0</v>
      </c>
      <c r="O12" s="109">
        <f>(Paca!F19+Paca!G19)-Paca!E19</f>
        <v>0</v>
      </c>
      <c r="P12" s="107">
        <f>('Dep04'!C19+'Dep04'!D19)-'Dep04'!B19</f>
        <v>0</v>
      </c>
      <c r="Q12" s="109">
        <f>('Dep04'!F19+'Dep04'!G19)-'Dep04'!E19</f>
        <v>0</v>
      </c>
      <c r="R12" s="107">
        <f>('Dep05'!C19+'Dep05'!D19)-'Dep05'!B19</f>
        <v>0</v>
      </c>
      <c r="S12" s="109">
        <f>('Dep05'!F19+'Dep05'!G19)-'Dep05'!E19</f>
        <v>0</v>
      </c>
      <c r="T12" s="107">
        <f>('Dep06'!C19+'Dep06'!D19)-'Dep06'!B19</f>
        <v>0</v>
      </c>
      <c r="U12" s="109">
        <f>('Dep06'!F19+'Dep06'!G19)-'Dep06'!E19</f>
        <v>0</v>
      </c>
      <c r="V12" s="107">
        <f>('Dep13'!C19+'Dep13'!D19)-'Dep13'!B19</f>
        <v>0</v>
      </c>
      <c r="W12" s="109">
        <f>('Dep13'!F19+'Dep13'!G19)-'Dep13'!E19</f>
        <v>0</v>
      </c>
      <c r="X12" s="107">
        <f>('Dep83'!C19+'Dep83'!D19)-'Dep83'!B19</f>
        <v>0</v>
      </c>
      <c r="Y12" s="109">
        <f>('Dep83'!F19+'Dep83'!G19)-'Dep83'!E19</f>
        <v>0</v>
      </c>
      <c r="Z12" s="107">
        <f>('Dep84'!C19+'Dep84'!D19)-'Dep84'!B19</f>
        <v>0</v>
      </c>
      <c r="AA12" s="109">
        <f>('Dep84'!F19+'Dep84'!G19)-'Dep84'!E19</f>
        <v>0</v>
      </c>
    </row>
    <row r="13" spans="1:27" x14ac:dyDescent="0.25">
      <c r="B13" s="10" t="str">
        <f>"janv-"&amp;$A$4&amp;" 2020 "</f>
        <v xml:space="preserve">janv-sept 2020 </v>
      </c>
      <c r="C13" s="36">
        <f ca="1">SUM(OFFSET(Paca!$B$11,ROW(C10)*12,,$A$3,))</f>
        <v>5957</v>
      </c>
      <c r="E13" s="56">
        <v>40452</v>
      </c>
      <c r="F13" s="107">
        <f>Paca!B20-('Dep04'!B20+'Dep05'!B20+'Dep06'!B20+'Dep13'!B20+'Dep83'!B20+'Dep84'!B20)</f>
        <v>0</v>
      </c>
      <c r="G13" s="108">
        <f>Paca!C20-('Dep04'!C20+'Dep05'!C20+'Dep06'!C20+'Dep13'!C20+'Dep83'!C20+'Dep84'!C20)</f>
        <v>0</v>
      </c>
      <c r="H13" s="109">
        <f>Paca!D20-('Dep04'!D20+'Dep05'!D20+'Dep06'!D20+'Dep13'!D20+'Dep83'!D20+'Dep84'!D20)</f>
        <v>0</v>
      </c>
      <c r="I13" s="107">
        <f>Paca!E20-('Dep04'!E20+'Dep05'!E20+'Dep06'!E20+'Dep13'!E20+'Dep83'!E20+'Dep84'!E20)</f>
        <v>0</v>
      </c>
      <c r="J13" s="108">
        <f>Paca!F20-('Dep04'!F20+'Dep05'!F20+'Dep06'!F20+'Dep13'!F20+'Dep83'!F20+'Dep84'!F20)</f>
        <v>0</v>
      </c>
      <c r="K13" s="112">
        <f>Paca!G20-('Dep04'!G20+'Dep05'!G20+'Dep06'!G20+'Dep13'!G20+'Dep83'!G20+'Dep84'!G20)</f>
        <v>0</v>
      </c>
      <c r="L13" s="115">
        <f>('France métro'!C20+'France métro'!D20)-'France métro'!B20</f>
        <v>0</v>
      </c>
      <c r="M13" s="109">
        <f>('France métro'!F20+'France métro'!G20)-'France métro'!E20</f>
        <v>0</v>
      </c>
      <c r="N13" s="107">
        <f>(Paca!C20+Paca!D20)-Paca!B20</f>
        <v>0</v>
      </c>
      <c r="O13" s="109">
        <f>(Paca!F20+Paca!G20)-Paca!E20</f>
        <v>0</v>
      </c>
      <c r="P13" s="107">
        <f>('Dep04'!C20+'Dep04'!D20)-'Dep04'!B20</f>
        <v>0</v>
      </c>
      <c r="Q13" s="109">
        <f>('Dep04'!F20+'Dep04'!G20)-'Dep04'!E20</f>
        <v>0</v>
      </c>
      <c r="R13" s="107">
        <f>('Dep05'!C20+'Dep05'!D20)-'Dep05'!B20</f>
        <v>0</v>
      </c>
      <c r="S13" s="109">
        <f>('Dep05'!F20+'Dep05'!G20)-'Dep05'!E20</f>
        <v>0</v>
      </c>
      <c r="T13" s="107">
        <f>('Dep06'!C20+'Dep06'!D20)-'Dep06'!B20</f>
        <v>0</v>
      </c>
      <c r="U13" s="109">
        <f>('Dep06'!F20+'Dep06'!G20)-'Dep06'!E20</f>
        <v>0</v>
      </c>
      <c r="V13" s="107">
        <f>('Dep13'!C20+'Dep13'!D20)-'Dep13'!B20</f>
        <v>0</v>
      </c>
      <c r="W13" s="109">
        <f>('Dep13'!F20+'Dep13'!G20)-'Dep13'!E20</f>
        <v>0</v>
      </c>
      <c r="X13" s="107">
        <f>('Dep83'!C20+'Dep83'!D20)-'Dep83'!B20</f>
        <v>0</v>
      </c>
      <c r="Y13" s="109">
        <f>('Dep83'!F20+'Dep83'!G20)-'Dep83'!E20</f>
        <v>0</v>
      </c>
      <c r="Z13" s="107">
        <f>('Dep84'!C20+'Dep84'!D20)-'Dep84'!B20</f>
        <v>0</v>
      </c>
      <c r="AA13" s="109">
        <f>('Dep84'!F20+'Dep84'!G20)-'Dep84'!E20</f>
        <v>0</v>
      </c>
    </row>
    <row r="14" spans="1:27" x14ac:dyDescent="0.25">
      <c r="B14" s="10" t="str">
        <f>"janv-"&amp;$A$4&amp;" 2021 "</f>
        <v xml:space="preserve">janv-sept 2021 </v>
      </c>
      <c r="C14" s="36">
        <f ca="1">SUM(OFFSET(Paca!$B$11,ROW(C11)*12,,$A$3,))</f>
        <v>9302</v>
      </c>
      <c r="E14" s="56">
        <v>40483</v>
      </c>
      <c r="F14" s="107">
        <f>Paca!B21-('Dep04'!B21+'Dep05'!B21+'Dep06'!B21+'Dep13'!B21+'Dep83'!B21+'Dep84'!B21)</f>
        <v>0</v>
      </c>
      <c r="G14" s="108">
        <f>Paca!C21-('Dep04'!C21+'Dep05'!C21+'Dep06'!C21+'Dep13'!C21+'Dep83'!C21+'Dep84'!C21)</f>
        <v>0</v>
      </c>
      <c r="H14" s="109">
        <f>Paca!D21-('Dep04'!D21+'Dep05'!D21+'Dep06'!D21+'Dep13'!D21+'Dep83'!D21+'Dep84'!D21)</f>
        <v>0</v>
      </c>
      <c r="I14" s="107">
        <f>Paca!E21-('Dep04'!E21+'Dep05'!E21+'Dep06'!E21+'Dep13'!E21+'Dep83'!E21+'Dep84'!E21)</f>
        <v>0</v>
      </c>
      <c r="J14" s="108">
        <f>Paca!F21-('Dep04'!F21+'Dep05'!F21+'Dep06'!F21+'Dep13'!F21+'Dep83'!F21+'Dep84'!F21)</f>
        <v>0</v>
      </c>
      <c r="K14" s="112">
        <f>Paca!G21-('Dep04'!G21+'Dep05'!G21+'Dep06'!G21+'Dep13'!G21+'Dep83'!G21+'Dep84'!G21)</f>
        <v>0</v>
      </c>
      <c r="L14" s="115">
        <f>('France métro'!C21+'France métro'!D21)-'France métro'!B21</f>
        <v>0</v>
      </c>
      <c r="M14" s="109">
        <f>('France métro'!F21+'France métro'!G21)-'France métro'!E21</f>
        <v>0</v>
      </c>
      <c r="N14" s="107">
        <f>(Paca!C21+Paca!D21)-Paca!B21</f>
        <v>0</v>
      </c>
      <c r="O14" s="109">
        <f>(Paca!F21+Paca!G21)-Paca!E21</f>
        <v>0</v>
      </c>
      <c r="P14" s="107">
        <f>('Dep04'!C21+'Dep04'!D21)-'Dep04'!B21</f>
        <v>0</v>
      </c>
      <c r="Q14" s="109">
        <f>('Dep04'!F21+'Dep04'!G21)-'Dep04'!E21</f>
        <v>0</v>
      </c>
      <c r="R14" s="107">
        <f>('Dep05'!C21+'Dep05'!D21)-'Dep05'!B21</f>
        <v>0</v>
      </c>
      <c r="S14" s="109">
        <f>('Dep05'!F21+'Dep05'!G21)-'Dep05'!E21</f>
        <v>0</v>
      </c>
      <c r="T14" s="107">
        <f>('Dep06'!C21+'Dep06'!D21)-'Dep06'!B21</f>
        <v>0</v>
      </c>
      <c r="U14" s="109">
        <f>('Dep06'!F21+'Dep06'!G21)-'Dep06'!E21</f>
        <v>0</v>
      </c>
      <c r="V14" s="107">
        <f>('Dep13'!C21+'Dep13'!D21)-'Dep13'!B21</f>
        <v>0</v>
      </c>
      <c r="W14" s="109">
        <f>('Dep13'!F21+'Dep13'!G21)-'Dep13'!E21</f>
        <v>0</v>
      </c>
      <c r="X14" s="107">
        <f>('Dep83'!C21+'Dep83'!D21)-'Dep83'!B21</f>
        <v>0</v>
      </c>
      <c r="Y14" s="109">
        <f>('Dep83'!F21+'Dep83'!G21)-'Dep83'!E21</f>
        <v>0</v>
      </c>
      <c r="Z14" s="107">
        <f>('Dep84'!C21+'Dep84'!D21)-'Dep84'!B21</f>
        <v>0</v>
      </c>
      <c r="AA14" s="109">
        <f>('Dep84'!F21+'Dep84'!G21)-'Dep84'!E21</f>
        <v>0</v>
      </c>
    </row>
    <row r="15" spans="1:27" x14ac:dyDescent="0.25">
      <c r="B15" s="10" t="str">
        <f>"janv-"&amp;$A$4&amp;" 2022 "</f>
        <v xml:space="preserve">janv-sept 2022 </v>
      </c>
      <c r="C15" s="36">
        <f ca="1">SUM(OFFSET(Paca!$B$11,ROW(C12)*12,,$A$3,))</f>
        <v>6969</v>
      </c>
      <c r="E15" s="56">
        <v>40513</v>
      </c>
      <c r="F15" s="107">
        <f>Paca!B22-('Dep04'!B22+'Dep05'!B22+'Dep06'!B22+'Dep13'!B22+'Dep83'!B22+'Dep84'!B22)</f>
        <v>0</v>
      </c>
      <c r="G15" s="108">
        <f>Paca!C22-('Dep04'!C22+'Dep05'!C22+'Dep06'!C22+'Dep13'!C22+'Dep83'!C22+'Dep84'!C22)</f>
        <v>0</v>
      </c>
      <c r="H15" s="109">
        <f>Paca!D22-('Dep04'!D22+'Dep05'!D22+'Dep06'!D22+'Dep13'!D22+'Dep83'!D22+'Dep84'!D22)</f>
        <v>0</v>
      </c>
      <c r="I15" s="107">
        <f>Paca!E22-('Dep04'!E22+'Dep05'!E22+'Dep06'!E22+'Dep13'!E22+'Dep83'!E22+'Dep84'!E22)</f>
        <v>0</v>
      </c>
      <c r="J15" s="108">
        <f>Paca!F22-('Dep04'!F22+'Dep05'!F22+'Dep06'!F22+'Dep13'!F22+'Dep83'!F22+'Dep84'!F22)</f>
        <v>0</v>
      </c>
      <c r="K15" s="112">
        <f>Paca!G22-('Dep04'!G22+'Dep05'!G22+'Dep06'!G22+'Dep13'!G22+'Dep83'!G22+'Dep84'!G22)</f>
        <v>0</v>
      </c>
      <c r="L15" s="115">
        <f>('France métro'!C22+'France métro'!D22)-'France métro'!B22</f>
        <v>0</v>
      </c>
      <c r="M15" s="109">
        <f>('France métro'!F22+'France métro'!G22)-'France métro'!E22</f>
        <v>0</v>
      </c>
      <c r="N15" s="107">
        <f>(Paca!C22+Paca!D22)-Paca!B22</f>
        <v>0</v>
      </c>
      <c r="O15" s="109">
        <f>(Paca!F22+Paca!G22)-Paca!E22</f>
        <v>0</v>
      </c>
      <c r="P15" s="107">
        <f>('Dep04'!C22+'Dep04'!D22)-'Dep04'!B22</f>
        <v>0</v>
      </c>
      <c r="Q15" s="109">
        <f>('Dep04'!F22+'Dep04'!G22)-'Dep04'!E22</f>
        <v>0</v>
      </c>
      <c r="R15" s="107">
        <f>('Dep05'!C22+'Dep05'!D22)-'Dep05'!B22</f>
        <v>0</v>
      </c>
      <c r="S15" s="109">
        <f>('Dep05'!F22+'Dep05'!G22)-'Dep05'!E22</f>
        <v>0</v>
      </c>
      <c r="T15" s="107">
        <f>('Dep06'!C22+'Dep06'!D22)-'Dep06'!B22</f>
        <v>0</v>
      </c>
      <c r="U15" s="109">
        <f>('Dep06'!F22+'Dep06'!G22)-'Dep06'!E22</f>
        <v>0</v>
      </c>
      <c r="V15" s="107">
        <f>('Dep13'!C22+'Dep13'!D22)-'Dep13'!B22</f>
        <v>0</v>
      </c>
      <c r="W15" s="109">
        <f>('Dep13'!F22+'Dep13'!G22)-'Dep13'!E22</f>
        <v>0</v>
      </c>
      <c r="X15" s="107">
        <f>('Dep83'!C22+'Dep83'!D22)-'Dep83'!B22</f>
        <v>0</v>
      </c>
      <c r="Y15" s="109">
        <f>('Dep83'!F22+'Dep83'!G22)-'Dep83'!E22</f>
        <v>0</v>
      </c>
      <c r="Z15" s="107">
        <f>('Dep84'!C22+'Dep84'!D22)-'Dep84'!B22</f>
        <v>0</v>
      </c>
      <c r="AA15" s="109">
        <f>('Dep84'!F22+'Dep84'!G22)-'Dep84'!E22</f>
        <v>0</v>
      </c>
    </row>
    <row r="16" spans="1:27" x14ac:dyDescent="0.25">
      <c r="B16" s="10" t="str">
        <f>"janv-"&amp;$A$4&amp;" 2023 "</f>
        <v xml:space="preserve">janv-sept 2023 </v>
      </c>
      <c r="C16" s="36">
        <f ca="1">SUM(OFFSET(Paca!$B$11,ROW(C13)*12,,$A$3,))</f>
        <v>4503</v>
      </c>
      <c r="E16" s="56">
        <v>40544</v>
      </c>
      <c r="F16" s="107">
        <f>Paca!B23-('Dep04'!B23+'Dep05'!B23+'Dep06'!B23+'Dep13'!B23+'Dep83'!B23+'Dep84'!B23)</f>
        <v>0</v>
      </c>
      <c r="G16" s="108">
        <f>Paca!C23-('Dep04'!C23+'Dep05'!C23+'Dep06'!C23+'Dep13'!C23+'Dep83'!C23+'Dep84'!C23)</f>
        <v>0</v>
      </c>
      <c r="H16" s="109">
        <f>Paca!D23-('Dep04'!D23+'Dep05'!D23+'Dep06'!D23+'Dep13'!D23+'Dep83'!D23+'Dep84'!D23)</f>
        <v>0</v>
      </c>
      <c r="I16" s="107">
        <f>Paca!E23-('Dep04'!E23+'Dep05'!E23+'Dep06'!E23+'Dep13'!E23+'Dep83'!E23+'Dep84'!E23)</f>
        <v>0</v>
      </c>
      <c r="J16" s="108">
        <f>Paca!F23-('Dep04'!F23+'Dep05'!F23+'Dep06'!F23+'Dep13'!F23+'Dep83'!F23+'Dep84'!F23)</f>
        <v>0</v>
      </c>
      <c r="K16" s="112">
        <f>Paca!G23-('Dep04'!G23+'Dep05'!G23+'Dep06'!G23+'Dep13'!G23+'Dep83'!G23+'Dep84'!G23)</f>
        <v>0</v>
      </c>
      <c r="L16" s="115">
        <f>('France métro'!C23+'France métro'!D23)-'France métro'!B23</f>
        <v>0</v>
      </c>
      <c r="M16" s="109">
        <f>('France métro'!F23+'France métro'!G23)-'France métro'!E23</f>
        <v>0</v>
      </c>
      <c r="N16" s="107">
        <f>(Paca!C23+Paca!D23)-Paca!B23</f>
        <v>0</v>
      </c>
      <c r="O16" s="109">
        <f>(Paca!F23+Paca!G23)-Paca!E23</f>
        <v>0</v>
      </c>
      <c r="P16" s="107">
        <f>('Dep04'!C23+'Dep04'!D23)-'Dep04'!B23</f>
        <v>0</v>
      </c>
      <c r="Q16" s="109">
        <f>('Dep04'!F23+'Dep04'!G23)-'Dep04'!E23</f>
        <v>0</v>
      </c>
      <c r="R16" s="107">
        <f>('Dep05'!C23+'Dep05'!D23)-'Dep05'!B23</f>
        <v>0</v>
      </c>
      <c r="S16" s="109">
        <f>('Dep05'!F23+'Dep05'!G23)-'Dep05'!E23</f>
        <v>0</v>
      </c>
      <c r="T16" s="107">
        <f>('Dep06'!C23+'Dep06'!D23)-'Dep06'!B23</f>
        <v>0</v>
      </c>
      <c r="U16" s="109">
        <f>('Dep06'!F23+'Dep06'!G23)-'Dep06'!E23</f>
        <v>0</v>
      </c>
      <c r="V16" s="107">
        <f>('Dep13'!C23+'Dep13'!D23)-'Dep13'!B23</f>
        <v>0</v>
      </c>
      <c r="W16" s="109">
        <f>('Dep13'!F23+'Dep13'!G23)-'Dep13'!E23</f>
        <v>0</v>
      </c>
      <c r="X16" s="107">
        <f>('Dep83'!C23+'Dep83'!D23)-'Dep83'!B23</f>
        <v>0</v>
      </c>
      <c r="Y16" s="109">
        <f>('Dep83'!F23+'Dep83'!G23)-'Dep83'!E23</f>
        <v>0</v>
      </c>
      <c r="Z16" s="107">
        <f>('Dep84'!C23+'Dep84'!D23)-'Dep84'!B23</f>
        <v>0</v>
      </c>
      <c r="AA16" s="109">
        <f>('Dep84'!F23+'Dep84'!G23)-'Dep84'!E23</f>
        <v>0</v>
      </c>
    </row>
    <row r="17" spans="1:27" x14ac:dyDescent="0.25">
      <c r="B17" s="10" t="str">
        <f>"janv-"&amp;$A$4&amp;" 2024 "</f>
        <v xml:space="preserve">janv-sept 2024 </v>
      </c>
      <c r="C17" s="36">
        <f ca="1">SUM(OFFSET(Paca!$B$11,ROW(C14)*12,,$A$3,))</f>
        <v>3578</v>
      </c>
      <c r="E17" s="56">
        <v>40575</v>
      </c>
      <c r="F17" s="107">
        <f>Paca!B24-('Dep04'!B24+'Dep05'!B24+'Dep06'!B24+'Dep13'!B24+'Dep83'!B24+'Dep84'!B24)</f>
        <v>0</v>
      </c>
      <c r="G17" s="108">
        <f>Paca!C24-('Dep04'!C24+'Dep05'!C24+'Dep06'!C24+'Dep13'!C24+'Dep83'!C24+'Dep84'!C24)</f>
        <v>0</v>
      </c>
      <c r="H17" s="109">
        <f>Paca!D24-('Dep04'!D24+'Dep05'!D24+'Dep06'!D24+'Dep13'!D24+'Dep83'!D24+'Dep84'!D24)</f>
        <v>0</v>
      </c>
      <c r="I17" s="107">
        <f>Paca!E24-('Dep04'!E24+'Dep05'!E24+'Dep06'!E24+'Dep13'!E24+'Dep83'!E24+'Dep84'!E24)</f>
        <v>0</v>
      </c>
      <c r="J17" s="108">
        <f>Paca!F24-('Dep04'!F24+'Dep05'!F24+'Dep06'!F24+'Dep13'!F24+'Dep83'!F24+'Dep84'!F24)</f>
        <v>0</v>
      </c>
      <c r="K17" s="112">
        <f>Paca!G24-('Dep04'!G24+'Dep05'!G24+'Dep06'!G24+'Dep13'!G24+'Dep83'!G24+'Dep84'!G24)</f>
        <v>0</v>
      </c>
      <c r="L17" s="115">
        <f>('France métro'!C24+'France métro'!D24)-'France métro'!B24</f>
        <v>0</v>
      </c>
      <c r="M17" s="109">
        <f>('France métro'!F24+'France métro'!G24)-'France métro'!E24</f>
        <v>0</v>
      </c>
      <c r="N17" s="107">
        <f>(Paca!C24+Paca!D24)-Paca!B24</f>
        <v>0</v>
      </c>
      <c r="O17" s="109">
        <f>(Paca!F24+Paca!G24)-Paca!E24</f>
        <v>0</v>
      </c>
      <c r="P17" s="107">
        <f>('Dep04'!C24+'Dep04'!D24)-'Dep04'!B24</f>
        <v>0</v>
      </c>
      <c r="Q17" s="109">
        <f>('Dep04'!F24+'Dep04'!G24)-'Dep04'!E24</f>
        <v>0</v>
      </c>
      <c r="R17" s="107">
        <f>('Dep05'!C24+'Dep05'!D24)-'Dep05'!B24</f>
        <v>0</v>
      </c>
      <c r="S17" s="109">
        <f>('Dep05'!F24+'Dep05'!G24)-'Dep05'!E24</f>
        <v>0</v>
      </c>
      <c r="T17" s="107">
        <f>('Dep06'!C24+'Dep06'!D24)-'Dep06'!B24</f>
        <v>0</v>
      </c>
      <c r="U17" s="109">
        <f>('Dep06'!F24+'Dep06'!G24)-'Dep06'!E24</f>
        <v>0</v>
      </c>
      <c r="V17" s="107">
        <f>('Dep13'!C24+'Dep13'!D24)-'Dep13'!B24</f>
        <v>0</v>
      </c>
      <c r="W17" s="109">
        <f>('Dep13'!F24+'Dep13'!G24)-'Dep13'!E24</f>
        <v>0</v>
      </c>
      <c r="X17" s="107">
        <f>('Dep83'!C24+'Dep83'!D24)-'Dep83'!B24</f>
        <v>0</v>
      </c>
      <c r="Y17" s="109">
        <f>('Dep83'!F24+'Dep83'!G24)-'Dep83'!E24</f>
        <v>0</v>
      </c>
      <c r="Z17" s="107">
        <f>('Dep84'!C24+'Dep84'!D24)-'Dep84'!B24</f>
        <v>0</v>
      </c>
      <c r="AA17" s="109">
        <f>('Dep84'!F24+'Dep84'!G24)-'Dep84'!E24</f>
        <v>0</v>
      </c>
    </row>
    <row r="18" spans="1:27" x14ac:dyDescent="0.25">
      <c r="B18" s="82"/>
      <c r="E18" s="56">
        <v>40603</v>
      </c>
      <c r="F18" s="107">
        <f>Paca!B25-('Dep04'!B25+'Dep05'!B25+'Dep06'!B25+'Dep13'!B25+'Dep83'!B25+'Dep84'!B25)</f>
        <v>0</v>
      </c>
      <c r="G18" s="108">
        <f>Paca!C25-('Dep04'!C25+'Dep05'!C25+'Dep06'!C25+'Dep13'!C25+'Dep83'!C25+'Dep84'!C25)</f>
        <v>0</v>
      </c>
      <c r="H18" s="109">
        <f>Paca!D25-('Dep04'!D25+'Dep05'!D25+'Dep06'!D25+'Dep13'!D25+'Dep83'!D25+'Dep84'!D25)</f>
        <v>0</v>
      </c>
      <c r="I18" s="107">
        <f>Paca!E25-('Dep04'!E25+'Dep05'!E25+'Dep06'!E25+'Dep13'!E25+'Dep83'!E25+'Dep84'!E25)</f>
        <v>0</v>
      </c>
      <c r="J18" s="108">
        <f>Paca!F25-('Dep04'!F25+'Dep05'!F25+'Dep06'!F25+'Dep13'!F25+'Dep83'!F25+'Dep84'!F25)</f>
        <v>0</v>
      </c>
      <c r="K18" s="112">
        <f>Paca!G25-('Dep04'!G25+'Dep05'!G25+'Dep06'!G25+'Dep13'!G25+'Dep83'!G25+'Dep84'!G25)</f>
        <v>0</v>
      </c>
      <c r="L18" s="115">
        <f>('France métro'!C25+'France métro'!D25)-'France métro'!B25</f>
        <v>0</v>
      </c>
      <c r="M18" s="109">
        <f>('France métro'!F25+'France métro'!G25)-'France métro'!E25</f>
        <v>0</v>
      </c>
      <c r="N18" s="107">
        <f>(Paca!C25+Paca!D25)-Paca!B25</f>
        <v>0</v>
      </c>
      <c r="O18" s="109">
        <f>(Paca!F25+Paca!G25)-Paca!E25</f>
        <v>0</v>
      </c>
      <c r="P18" s="107">
        <f>('Dep04'!C25+'Dep04'!D25)-'Dep04'!B25</f>
        <v>0</v>
      </c>
      <c r="Q18" s="109">
        <f>('Dep04'!F25+'Dep04'!G25)-'Dep04'!E25</f>
        <v>0</v>
      </c>
      <c r="R18" s="107">
        <f>('Dep05'!C25+'Dep05'!D25)-'Dep05'!B25</f>
        <v>0</v>
      </c>
      <c r="S18" s="109">
        <f>('Dep05'!F25+'Dep05'!G25)-'Dep05'!E25</f>
        <v>0</v>
      </c>
      <c r="T18" s="107">
        <f>('Dep06'!C25+'Dep06'!D25)-'Dep06'!B25</f>
        <v>0</v>
      </c>
      <c r="U18" s="109">
        <f>('Dep06'!F25+'Dep06'!G25)-'Dep06'!E25</f>
        <v>0</v>
      </c>
      <c r="V18" s="107">
        <f>('Dep13'!C25+'Dep13'!D25)-'Dep13'!B25</f>
        <v>0</v>
      </c>
      <c r="W18" s="109">
        <f>('Dep13'!F25+'Dep13'!G25)-'Dep13'!E25</f>
        <v>0</v>
      </c>
      <c r="X18" s="107">
        <f>('Dep83'!C25+'Dep83'!D25)-'Dep83'!B25</f>
        <v>0</v>
      </c>
      <c r="Y18" s="109">
        <f>('Dep83'!F25+'Dep83'!G25)-'Dep83'!E25</f>
        <v>0</v>
      </c>
      <c r="Z18" s="107">
        <f>('Dep84'!C25+'Dep84'!D25)-'Dep84'!B25</f>
        <v>0</v>
      </c>
      <c r="AA18" s="109">
        <f>('Dep84'!F25+'Dep84'!G25)-'Dep84'!E25</f>
        <v>0</v>
      </c>
    </row>
    <row r="19" spans="1:27" x14ac:dyDescent="0.25">
      <c r="B19" s="82"/>
      <c r="E19" s="56">
        <v>40634</v>
      </c>
      <c r="F19" s="107">
        <f>Paca!B26-('Dep04'!B26+'Dep05'!B26+'Dep06'!B26+'Dep13'!B26+'Dep83'!B26+'Dep84'!B26)</f>
        <v>0</v>
      </c>
      <c r="G19" s="108">
        <f>Paca!C26-('Dep04'!C26+'Dep05'!C26+'Dep06'!C26+'Dep13'!C26+'Dep83'!C26+'Dep84'!C26)</f>
        <v>0</v>
      </c>
      <c r="H19" s="109">
        <f>Paca!D26-('Dep04'!D26+'Dep05'!D26+'Dep06'!D26+'Dep13'!D26+'Dep83'!D26+'Dep84'!D26)</f>
        <v>0</v>
      </c>
      <c r="I19" s="107">
        <f>Paca!E26-('Dep04'!E26+'Dep05'!E26+'Dep06'!E26+'Dep13'!E26+'Dep83'!E26+'Dep84'!E26)</f>
        <v>0</v>
      </c>
      <c r="J19" s="108">
        <f>Paca!F26-('Dep04'!F26+'Dep05'!F26+'Dep06'!F26+'Dep13'!F26+'Dep83'!F26+'Dep84'!F26)</f>
        <v>0</v>
      </c>
      <c r="K19" s="112">
        <f>Paca!G26-('Dep04'!G26+'Dep05'!G26+'Dep06'!G26+'Dep13'!G26+'Dep83'!G26+'Dep84'!G26)</f>
        <v>0</v>
      </c>
      <c r="L19" s="115">
        <f>('France métro'!C26+'France métro'!D26)-'France métro'!B26</f>
        <v>0</v>
      </c>
      <c r="M19" s="109">
        <f>('France métro'!F26+'France métro'!G26)-'France métro'!E26</f>
        <v>0</v>
      </c>
      <c r="N19" s="107">
        <f>(Paca!C26+Paca!D26)-Paca!B26</f>
        <v>0</v>
      </c>
      <c r="O19" s="109">
        <f>(Paca!F26+Paca!G26)-Paca!E26</f>
        <v>0</v>
      </c>
      <c r="P19" s="107">
        <f>('Dep04'!C26+'Dep04'!D26)-'Dep04'!B26</f>
        <v>0</v>
      </c>
      <c r="Q19" s="109">
        <f>('Dep04'!F26+'Dep04'!G26)-'Dep04'!E26</f>
        <v>0</v>
      </c>
      <c r="R19" s="107">
        <f>('Dep05'!C26+'Dep05'!D26)-'Dep05'!B26</f>
        <v>0</v>
      </c>
      <c r="S19" s="109">
        <f>('Dep05'!F26+'Dep05'!G26)-'Dep05'!E26</f>
        <v>0</v>
      </c>
      <c r="T19" s="107">
        <f>('Dep06'!C26+'Dep06'!D26)-'Dep06'!B26</f>
        <v>0</v>
      </c>
      <c r="U19" s="109">
        <f>('Dep06'!F26+'Dep06'!G26)-'Dep06'!E26</f>
        <v>0</v>
      </c>
      <c r="V19" s="107">
        <f>('Dep13'!C26+'Dep13'!D26)-'Dep13'!B26</f>
        <v>0</v>
      </c>
      <c r="W19" s="109">
        <f>('Dep13'!F26+'Dep13'!G26)-'Dep13'!E26</f>
        <v>0</v>
      </c>
      <c r="X19" s="107">
        <f>('Dep83'!C26+'Dep83'!D26)-'Dep83'!B26</f>
        <v>0</v>
      </c>
      <c r="Y19" s="109">
        <f>('Dep83'!F26+'Dep83'!G26)-'Dep83'!E26</f>
        <v>0</v>
      </c>
      <c r="Z19" s="107">
        <f>('Dep84'!C26+'Dep84'!D26)-'Dep84'!B26</f>
        <v>0</v>
      </c>
      <c r="AA19" s="109">
        <f>('Dep84'!F26+'Dep84'!G26)-'Dep84'!E26</f>
        <v>0</v>
      </c>
    </row>
    <row r="20" spans="1:27" x14ac:dyDescent="0.25">
      <c r="B20" s="10" t="str">
        <f>"janv-"&amp;$A$4&amp;" 2010 "</f>
        <v xml:space="preserve">janv-sept 2010 </v>
      </c>
      <c r="E20" s="56">
        <v>40664</v>
      </c>
      <c r="F20" s="107">
        <f>Paca!B27-('Dep04'!B27+'Dep05'!B27+'Dep06'!B27+'Dep13'!B27+'Dep83'!B27+'Dep84'!B27)</f>
        <v>0</v>
      </c>
      <c r="G20" s="108">
        <f>Paca!C27-('Dep04'!C27+'Dep05'!C27+'Dep06'!C27+'Dep13'!C27+'Dep83'!C27+'Dep84'!C27)</f>
        <v>0</v>
      </c>
      <c r="H20" s="109">
        <f>Paca!D27-('Dep04'!D27+'Dep05'!D27+'Dep06'!D27+'Dep13'!D27+'Dep83'!D27+'Dep84'!D27)</f>
        <v>0</v>
      </c>
      <c r="I20" s="107">
        <f>Paca!E27-('Dep04'!E27+'Dep05'!E27+'Dep06'!E27+'Dep13'!E27+'Dep83'!E27+'Dep84'!E27)</f>
        <v>0</v>
      </c>
      <c r="J20" s="108">
        <f>Paca!F27-('Dep04'!F27+'Dep05'!F27+'Dep06'!F27+'Dep13'!F27+'Dep83'!F27+'Dep84'!F27)</f>
        <v>0</v>
      </c>
      <c r="K20" s="112">
        <f>Paca!G27-('Dep04'!G27+'Dep05'!G27+'Dep06'!G27+'Dep13'!G27+'Dep83'!G27+'Dep84'!G27)</f>
        <v>0</v>
      </c>
      <c r="L20" s="115">
        <f>('France métro'!C27+'France métro'!D27)-'France métro'!B27</f>
        <v>0</v>
      </c>
      <c r="M20" s="109">
        <f>('France métro'!F27+'France métro'!G27)-'France métro'!E27</f>
        <v>0</v>
      </c>
      <c r="N20" s="107">
        <f>(Paca!C27+Paca!D27)-Paca!B27</f>
        <v>0</v>
      </c>
      <c r="O20" s="109">
        <f>(Paca!F27+Paca!G27)-Paca!E27</f>
        <v>0</v>
      </c>
      <c r="P20" s="107">
        <f>('Dep04'!C27+'Dep04'!D27)-'Dep04'!B27</f>
        <v>0</v>
      </c>
      <c r="Q20" s="109">
        <f>('Dep04'!F27+'Dep04'!G27)-'Dep04'!E27</f>
        <v>0</v>
      </c>
      <c r="R20" s="107">
        <f>('Dep05'!C27+'Dep05'!D27)-'Dep05'!B27</f>
        <v>0</v>
      </c>
      <c r="S20" s="109">
        <f>('Dep05'!F27+'Dep05'!G27)-'Dep05'!E27</f>
        <v>0</v>
      </c>
      <c r="T20" s="107">
        <f>('Dep06'!C27+'Dep06'!D27)-'Dep06'!B27</f>
        <v>0</v>
      </c>
      <c r="U20" s="109">
        <f>('Dep06'!F27+'Dep06'!G27)-'Dep06'!E27</f>
        <v>0</v>
      </c>
      <c r="V20" s="107">
        <f>('Dep13'!C27+'Dep13'!D27)-'Dep13'!B27</f>
        <v>0</v>
      </c>
      <c r="W20" s="109">
        <f>('Dep13'!F27+'Dep13'!G27)-'Dep13'!E27</f>
        <v>0</v>
      </c>
      <c r="X20" s="107">
        <f>('Dep83'!C27+'Dep83'!D27)-'Dep83'!B27</f>
        <v>0</v>
      </c>
      <c r="Y20" s="109">
        <f>('Dep83'!F27+'Dep83'!G27)-'Dep83'!E27</f>
        <v>0</v>
      </c>
      <c r="Z20" s="107">
        <f>('Dep84'!C27+'Dep84'!D27)-'Dep84'!B27</f>
        <v>0</v>
      </c>
      <c r="AA20" s="109">
        <f>('Dep84'!F27+'Dep84'!G27)-'Dep84'!E27</f>
        <v>0</v>
      </c>
    </row>
    <row r="21" spans="1:27" x14ac:dyDescent="0.25">
      <c r="A21" s="10"/>
      <c r="B21" s="10" t="str">
        <f>"janv-"&amp;$A$4&amp;" 2011 "</f>
        <v xml:space="preserve">janv-sept 2011 </v>
      </c>
      <c r="E21" s="56">
        <v>40695</v>
      </c>
      <c r="F21" s="107">
        <f>Paca!B28-('Dep04'!B28+'Dep05'!B28+'Dep06'!B28+'Dep13'!B28+'Dep83'!B28+'Dep84'!B28)</f>
        <v>0</v>
      </c>
      <c r="G21" s="108">
        <f>Paca!C28-('Dep04'!C28+'Dep05'!C28+'Dep06'!C28+'Dep13'!C28+'Dep83'!C28+'Dep84'!C28)</f>
        <v>0</v>
      </c>
      <c r="H21" s="109">
        <f>Paca!D28-('Dep04'!D28+'Dep05'!D28+'Dep06'!D28+'Dep13'!D28+'Dep83'!D28+'Dep84'!D28)</f>
        <v>0</v>
      </c>
      <c r="I21" s="107">
        <f>Paca!E28-('Dep04'!E28+'Dep05'!E28+'Dep06'!E28+'Dep13'!E28+'Dep83'!E28+'Dep84'!E28)</f>
        <v>0</v>
      </c>
      <c r="J21" s="108">
        <f>Paca!F28-('Dep04'!F28+'Dep05'!F28+'Dep06'!F28+'Dep13'!F28+'Dep83'!F28+'Dep84'!F28)</f>
        <v>0</v>
      </c>
      <c r="K21" s="112">
        <f>Paca!G28-('Dep04'!G28+'Dep05'!G28+'Dep06'!G28+'Dep13'!G28+'Dep83'!G28+'Dep84'!G28)</f>
        <v>0</v>
      </c>
      <c r="L21" s="115">
        <f>('France métro'!C28+'France métro'!D28)-'France métro'!B28</f>
        <v>0</v>
      </c>
      <c r="M21" s="109">
        <f>('France métro'!F28+'France métro'!G28)-'France métro'!E28</f>
        <v>0</v>
      </c>
      <c r="N21" s="107">
        <f>(Paca!C28+Paca!D28)-Paca!B28</f>
        <v>0</v>
      </c>
      <c r="O21" s="109">
        <f>(Paca!F28+Paca!G28)-Paca!E28</f>
        <v>0</v>
      </c>
      <c r="P21" s="107">
        <f>('Dep04'!C28+'Dep04'!D28)-'Dep04'!B28</f>
        <v>0</v>
      </c>
      <c r="Q21" s="109">
        <f>('Dep04'!F28+'Dep04'!G28)-'Dep04'!E28</f>
        <v>0</v>
      </c>
      <c r="R21" s="107">
        <f>('Dep05'!C28+'Dep05'!D28)-'Dep05'!B28</f>
        <v>0</v>
      </c>
      <c r="S21" s="109">
        <f>('Dep05'!F28+'Dep05'!G28)-'Dep05'!E28</f>
        <v>0</v>
      </c>
      <c r="T21" s="107">
        <f>('Dep06'!C28+'Dep06'!D28)-'Dep06'!B28</f>
        <v>0</v>
      </c>
      <c r="U21" s="109">
        <f>('Dep06'!F28+'Dep06'!G28)-'Dep06'!E28</f>
        <v>0</v>
      </c>
      <c r="V21" s="107">
        <f>('Dep13'!C28+'Dep13'!D28)-'Dep13'!B28</f>
        <v>0</v>
      </c>
      <c r="W21" s="109">
        <f>('Dep13'!F28+'Dep13'!G28)-'Dep13'!E28</f>
        <v>0</v>
      </c>
      <c r="X21" s="107">
        <f>('Dep83'!C28+'Dep83'!D28)-'Dep83'!B28</f>
        <v>0</v>
      </c>
      <c r="Y21" s="109">
        <f>('Dep83'!F28+'Dep83'!G28)-'Dep83'!E28</f>
        <v>0</v>
      </c>
      <c r="Z21" s="107">
        <f>('Dep84'!C28+'Dep84'!D28)-'Dep84'!B28</f>
        <v>0</v>
      </c>
      <c r="AA21" s="109">
        <f>('Dep84'!F28+'Dep84'!G28)-'Dep84'!E28</f>
        <v>0</v>
      </c>
    </row>
    <row r="22" spans="1:27" x14ac:dyDescent="0.25">
      <c r="A22" s="10"/>
      <c r="B22" s="10" t="str">
        <f>"janv-"&amp;$A$4&amp;" 2012 "</f>
        <v xml:space="preserve">janv-sept 2012 </v>
      </c>
      <c r="E22" s="56">
        <v>40725</v>
      </c>
      <c r="F22" s="107">
        <f>Paca!B29-('Dep04'!B29+'Dep05'!B29+'Dep06'!B29+'Dep13'!B29+'Dep83'!B29+'Dep84'!B29)</f>
        <v>0</v>
      </c>
      <c r="G22" s="108">
        <f>Paca!C29-('Dep04'!C29+'Dep05'!C29+'Dep06'!C29+'Dep13'!C29+'Dep83'!C29+'Dep84'!C29)</f>
        <v>0</v>
      </c>
      <c r="H22" s="109">
        <f>Paca!D29-('Dep04'!D29+'Dep05'!D29+'Dep06'!D29+'Dep13'!D29+'Dep83'!D29+'Dep84'!D29)</f>
        <v>0</v>
      </c>
      <c r="I22" s="107">
        <f>Paca!E29-('Dep04'!E29+'Dep05'!E29+'Dep06'!E29+'Dep13'!E29+'Dep83'!E29+'Dep84'!E29)</f>
        <v>0</v>
      </c>
      <c r="J22" s="108">
        <f>Paca!F29-('Dep04'!F29+'Dep05'!F29+'Dep06'!F29+'Dep13'!F29+'Dep83'!F29+'Dep84'!F29)</f>
        <v>0</v>
      </c>
      <c r="K22" s="112">
        <f>Paca!G29-('Dep04'!G29+'Dep05'!G29+'Dep06'!G29+'Dep13'!G29+'Dep83'!G29+'Dep84'!G29)</f>
        <v>0</v>
      </c>
      <c r="L22" s="115">
        <f>('France métro'!C29+'France métro'!D29)-'France métro'!B29</f>
        <v>0</v>
      </c>
      <c r="M22" s="109">
        <f>('France métro'!F29+'France métro'!G29)-'France métro'!E29</f>
        <v>0</v>
      </c>
      <c r="N22" s="107">
        <f>(Paca!C29+Paca!D29)-Paca!B29</f>
        <v>0</v>
      </c>
      <c r="O22" s="109">
        <f>(Paca!F29+Paca!G29)-Paca!E29</f>
        <v>0</v>
      </c>
      <c r="P22" s="107">
        <f>('Dep04'!C29+'Dep04'!D29)-'Dep04'!B29</f>
        <v>0</v>
      </c>
      <c r="Q22" s="109">
        <f>('Dep04'!F29+'Dep04'!G29)-'Dep04'!E29</f>
        <v>0</v>
      </c>
      <c r="R22" s="107">
        <f>('Dep05'!C29+'Dep05'!D29)-'Dep05'!B29</f>
        <v>0</v>
      </c>
      <c r="S22" s="109">
        <f>('Dep05'!F29+'Dep05'!G29)-'Dep05'!E29</f>
        <v>0</v>
      </c>
      <c r="T22" s="107">
        <f>('Dep06'!C29+'Dep06'!D29)-'Dep06'!B29</f>
        <v>0</v>
      </c>
      <c r="U22" s="109">
        <f>('Dep06'!F29+'Dep06'!G29)-'Dep06'!E29</f>
        <v>0</v>
      </c>
      <c r="V22" s="107">
        <f>('Dep13'!C29+'Dep13'!D29)-'Dep13'!B29</f>
        <v>0</v>
      </c>
      <c r="W22" s="109">
        <f>('Dep13'!F29+'Dep13'!G29)-'Dep13'!E29</f>
        <v>0</v>
      </c>
      <c r="X22" s="107">
        <f>('Dep83'!C29+'Dep83'!D29)-'Dep83'!B29</f>
        <v>0</v>
      </c>
      <c r="Y22" s="109">
        <f>('Dep83'!F29+'Dep83'!G29)-'Dep83'!E29</f>
        <v>0</v>
      </c>
      <c r="Z22" s="107">
        <f>('Dep84'!C29+'Dep84'!D29)-'Dep84'!B29</f>
        <v>0</v>
      </c>
      <c r="AA22" s="109">
        <f>('Dep84'!F29+'Dep84'!G29)-'Dep84'!E29</f>
        <v>0</v>
      </c>
    </row>
    <row r="23" spans="1:27" x14ac:dyDescent="0.25">
      <c r="A23" s="10"/>
      <c r="B23" s="10" t="str">
        <f>"janv-"&amp;$A$4&amp;" 2013 "</f>
        <v xml:space="preserve">janv-sept 2013 </v>
      </c>
      <c r="E23" s="56">
        <v>40756</v>
      </c>
      <c r="F23" s="107">
        <f>Paca!B30-('Dep04'!B30+'Dep05'!B30+'Dep06'!B30+'Dep13'!B30+'Dep83'!B30+'Dep84'!B30)</f>
        <v>0</v>
      </c>
      <c r="G23" s="108">
        <f>Paca!C30-('Dep04'!C30+'Dep05'!C30+'Dep06'!C30+'Dep13'!C30+'Dep83'!C30+'Dep84'!C30)</f>
        <v>0</v>
      </c>
      <c r="H23" s="109">
        <f>Paca!D30-('Dep04'!D30+'Dep05'!D30+'Dep06'!D30+'Dep13'!D30+'Dep83'!D30+'Dep84'!D30)</f>
        <v>0</v>
      </c>
      <c r="I23" s="107">
        <f>Paca!E30-('Dep04'!E30+'Dep05'!E30+'Dep06'!E30+'Dep13'!E30+'Dep83'!E30+'Dep84'!E30)</f>
        <v>0</v>
      </c>
      <c r="J23" s="108">
        <f>Paca!F30-('Dep04'!F30+'Dep05'!F30+'Dep06'!F30+'Dep13'!F30+'Dep83'!F30+'Dep84'!F30)</f>
        <v>0</v>
      </c>
      <c r="K23" s="112">
        <f>Paca!G30-('Dep04'!G30+'Dep05'!G30+'Dep06'!G30+'Dep13'!G30+'Dep83'!G30+'Dep84'!G30)</f>
        <v>0</v>
      </c>
      <c r="L23" s="115">
        <f>('France métro'!C30+'France métro'!D30)-'France métro'!B30</f>
        <v>0</v>
      </c>
      <c r="M23" s="109">
        <f>('France métro'!F30+'France métro'!G30)-'France métro'!E30</f>
        <v>0</v>
      </c>
      <c r="N23" s="107">
        <f>(Paca!C30+Paca!D30)-Paca!B30</f>
        <v>0</v>
      </c>
      <c r="O23" s="109">
        <f>(Paca!F30+Paca!G30)-Paca!E30</f>
        <v>0</v>
      </c>
      <c r="P23" s="107">
        <f>('Dep04'!C30+'Dep04'!D30)-'Dep04'!B30</f>
        <v>0</v>
      </c>
      <c r="Q23" s="109">
        <f>('Dep04'!F30+'Dep04'!G30)-'Dep04'!E30</f>
        <v>0</v>
      </c>
      <c r="R23" s="107">
        <f>('Dep05'!C30+'Dep05'!D30)-'Dep05'!B30</f>
        <v>0</v>
      </c>
      <c r="S23" s="109">
        <f>('Dep05'!F30+'Dep05'!G30)-'Dep05'!E30</f>
        <v>0</v>
      </c>
      <c r="T23" s="107">
        <f>('Dep06'!C30+'Dep06'!D30)-'Dep06'!B30</f>
        <v>0</v>
      </c>
      <c r="U23" s="109">
        <f>('Dep06'!F30+'Dep06'!G30)-'Dep06'!E30</f>
        <v>0</v>
      </c>
      <c r="V23" s="107">
        <f>('Dep13'!C30+'Dep13'!D30)-'Dep13'!B30</f>
        <v>0</v>
      </c>
      <c r="W23" s="109">
        <f>('Dep13'!F30+'Dep13'!G30)-'Dep13'!E30</f>
        <v>0</v>
      </c>
      <c r="X23" s="107">
        <f>('Dep83'!C30+'Dep83'!D30)-'Dep83'!B30</f>
        <v>0</v>
      </c>
      <c r="Y23" s="109">
        <f>('Dep83'!F30+'Dep83'!G30)-'Dep83'!E30</f>
        <v>0</v>
      </c>
      <c r="Z23" s="107">
        <f>('Dep84'!C30+'Dep84'!D30)-'Dep84'!B30</f>
        <v>0</v>
      </c>
      <c r="AA23" s="109">
        <f>('Dep84'!F30+'Dep84'!G30)-'Dep84'!E30</f>
        <v>0</v>
      </c>
    </row>
    <row r="24" spans="1:27" x14ac:dyDescent="0.25">
      <c r="A24" s="10"/>
      <c r="B24" s="10" t="str">
        <f>"janv-"&amp;$A$4&amp;" 2014 "</f>
        <v xml:space="preserve">janv-sept 2014 </v>
      </c>
      <c r="E24" s="56">
        <v>40787</v>
      </c>
      <c r="F24" s="107">
        <f>Paca!B31-('Dep04'!B31+'Dep05'!B31+'Dep06'!B31+'Dep13'!B31+'Dep83'!B31+'Dep84'!B31)</f>
        <v>0</v>
      </c>
      <c r="G24" s="108">
        <f>Paca!C31-('Dep04'!C31+'Dep05'!C31+'Dep06'!C31+'Dep13'!C31+'Dep83'!C31+'Dep84'!C31)</f>
        <v>0</v>
      </c>
      <c r="H24" s="109">
        <f>Paca!D31-('Dep04'!D31+'Dep05'!D31+'Dep06'!D31+'Dep13'!D31+'Dep83'!D31+'Dep84'!D31)</f>
        <v>0</v>
      </c>
      <c r="I24" s="107">
        <f>Paca!E31-('Dep04'!E31+'Dep05'!E31+'Dep06'!E31+'Dep13'!E31+'Dep83'!E31+'Dep84'!E31)</f>
        <v>0</v>
      </c>
      <c r="J24" s="108">
        <f>Paca!F31-('Dep04'!F31+'Dep05'!F31+'Dep06'!F31+'Dep13'!F31+'Dep83'!F31+'Dep84'!F31)</f>
        <v>0</v>
      </c>
      <c r="K24" s="112">
        <f>Paca!G31-('Dep04'!G31+'Dep05'!G31+'Dep06'!G31+'Dep13'!G31+'Dep83'!G31+'Dep84'!G31)</f>
        <v>0</v>
      </c>
      <c r="L24" s="115">
        <f>('France métro'!C31+'France métro'!D31)-'France métro'!B31</f>
        <v>0</v>
      </c>
      <c r="M24" s="109">
        <f>('France métro'!F31+'France métro'!G31)-'France métro'!E31</f>
        <v>0</v>
      </c>
      <c r="N24" s="107">
        <f>(Paca!C31+Paca!D31)-Paca!B31</f>
        <v>0</v>
      </c>
      <c r="O24" s="109">
        <f>(Paca!F31+Paca!G31)-Paca!E31</f>
        <v>0</v>
      </c>
      <c r="P24" s="107">
        <f>('Dep04'!C31+'Dep04'!D31)-'Dep04'!B31</f>
        <v>0</v>
      </c>
      <c r="Q24" s="109">
        <f>('Dep04'!F31+'Dep04'!G31)-'Dep04'!E31</f>
        <v>0</v>
      </c>
      <c r="R24" s="107">
        <f>('Dep05'!C31+'Dep05'!D31)-'Dep05'!B31</f>
        <v>0</v>
      </c>
      <c r="S24" s="109">
        <f>('Dep05'!F31+'Dep05'!G31)-'Dep05'!E31</f>
        <v>0</v>
      </c>
      <c r="T24" s="107">
        <f>('Dep06'!C31+'Dep06'!D31)-'Dep06'!B31</f>
        <v>0</v>
      </c>
      <c r="U24" s="109">
        <f>('Dep06'!F31+'Dep06'!G31)-'Dep06'!E31</f>
        <v>0</v>
      </c>
      <c r="V24" s="107">
        <f>('Dep13'!C31+'Dep13'!D31)-'Dep13'!B31</f>
        <v>0</v>
      </c>
      <c r="W24" s="109">
        <f>('Dep13'!F31+'Dep13'!G31)-'Dep13'!E31</f>
        <v>0</v>
      </c>
      <c r="X24" s="107">
        <f>('Dep83'!C31+'Dep83'!D31)-'Dep83'!B31</f>
        <v>0</v>
      </c>
      <c r="Y24" s="109">
        <f>('Dep83'!F31+'Dep83'!G31)-'Dep83'!E31</f>
        <v>0</v>
      </c>
      <c r="Z24" s="107">
        <f>('Dep84'!C31+'Dep84'!D31)-'Dep84'!B31</f>
        <v>0</v>
      </c>
      <c r="AA24" s="109">
        <f>('Dep84'!F31+'Dep84'!G31)-'Dep84'!E31</f>
        <v>0</v>
      </c>
    </row>
    <row r="25" spans="1:27" x14ac:dyDescent="0.25">
      <c r="A25" s="10"/>
      <c r="B25" s="10" t="str">
        <f>"janv-"&amp;$A$4&amp;" 2015 "</f>
        <v xml:space="preserve">janv-sept 2015 </v>
      </c>
      <c r="E25" s="56">
        <v>40817</v>
      </c>
      <c r="F25" s="107">
        <f>Paca!B32-('Dep04'!B32+'Dep05'!B32+'Dep06'!B32+'Dep13'!B32+'Dep83'!B32+'Dep84'!B32)</f>
        <v>0</v>
      </c>
      <c r="G25" s="108">
        <f>Paca!C32-('Dep04'!C32+'Dep05'!C32+'Dep06'!C32+'Dep13'!C32+'Dep83'!C32+'Dep84'!C32)</f>
        <v>0</v>
      </c>
      <c r="H25" s="109">
        <f>Paca!D32-('Dep04'!D32+'Dep05'!D32+'Dep06'!D32+'Dep13'!D32+'Dep83'!D32+'Dep84'!D32)</f>
        <v>0</v>
      </c>
      <c r="I25" s="107">
        <f>Paca!E32-('Dep04'!E32+'Dep05'!E32+'Dep06'!E32+'Dep13'!E32+'Dep83'!E32+'Dep84'!E32)</f>
        <v>0</v>
      </c>
      <c r="J25" s="108">
        <f>Paca!F32-('Dep04'!F32+'Dep05'!F32+'Dep06'!F32+'Dep13'!F32+'Dep83'!F32+'Dep84'!F32)</f>
        <v>0</v>
      </c>
      <c r="K25" s="112">
        <f>Paca!G32-('Dep04'!G32+'Dep05'!G32+'Dep06'!G32+'Dep13'!G32+'Dep83'!G32+'Dep84'!G32)</f>
        <v>0</v>
      </c>
      <c r="L25" s="115">
        <f>('France métro'!C32+'France métro'!D32)-'France métro'!B32</f>
        <v>0</v>
      </c>
      <c r="M25" s="109">
        <f>('France métro'!F32+'France métro'!G32)-'France métro'!E32</f>
        <v>0</v>
      </c>
      <c r="N25" s="107">
        <f>(Paca!C32+Paca!D32)-Paca!B32</f>
        <v>0</v>
      </c>
      <c r="O25" s="109">
        <f>(Paca!F32+Paca!G32)-Paca!E32</f>
        <v>0</v>
      </c>
      <c r="P25" s="107">
        <f>('Dep04'!C32+'Dep04'!D32)-'Dep04'!B32</f>
        <v>0</v>
      </c>
      <c r="Q25" s="109">
        <f>('Dep04'!F32+'Dep04'!G32)-'Dep04'!E32</f>
        <v>0</v>
      </c>
      <c r="R25" s="107">
        <f>('Dep05'!C32+'Dep05'!D32)-'Dep05'!B32</f>
        <v>0</v>
      </c>
      <c r="S25" s="109">
        <f>('Dep05'!F32+'Dep05'!G32)-'Dep05'!E32</f>
        <v>0</v>
      </c>
      <c r="T25" s="107">
        <f>('Dep06'!C32+'Dep06'!D32)-'Dep06'!B32</f>
        <v>0</v>
      </c>
      <c r="U25" s="109">
        <f>('Dep06'!F32+'Dep06'!G32)-'Dep06'!E32</f>
        <v>0</v>
      </c>
      <c r="V25" s="107">
        <f>('Dep13'!C32+'Dep13'!D32)-'Dep13'!B32</f>
        <v>0</v>
      </c>
      <c r="W25" s="109">
        <f>('Dep13'!F32+'Dep13'!G32)-'Dep13'!E32</f>
        <v>0</v>
      </c>
      <c r="X25" s="107">
        <f>('Dep83'!C32+'Dep83'!D32)-'Dep83'!B32</f>
        <v>0</v>
      </c>
      <c r="Y25" s="109">
        <f>('Dep83'!F32+'Dep83'!G32)-'Dep83'!E32</f>
        <v>0</v>
      </c>
      <c r="Z25" s="107">
        <f>('Dep84'!C32+'Dep84'!D32)-'Dep84'!B32</f>
        <v>0</v>
      </c>
      <c r="AA25" s="109">
        <f>('Dep84'!F32+'Dep84'!G32)-'Dep84'!E32</f>
        <v>0</v>
      </c>
    </row>
    <row r="26" spans="1:27" x14ac:dyDescent="0.25">
      <c r="A26" s="10"/>
      <c r="B26" s="10" t="str">
        <f>"janv-"&amp;$A$4&amp;" 2016 "</f>
        <v xml:space="preserve">janv-sept 2016 </v>
      </c>
      <c r="E26" s="56">
        <v>40848</v>
      </c>
      <c r="F26" s="107">
        <f>Paca!B33-('Dep04'!B33+'Dep05'!B33+'Dep06'!B33+'Dep13'!B33+'Dep83'!B33+'Dep84'!B33)</f>
        <v>0</v>
      </c>
      <c r="G26" s="108">
        <f>Paca!C33-('Dep04'!C33+'Dep05'!C33+'Dep06'!C33+'Dep13'!C33+'Dep83'!C33+'Dep84'!C33)</f>
        <v>0</v>
      </c>
      <c r="H26" s="109">
        <f>Paca!D33-('Dep04'!D33+'Dep05'!D33+'Dep06'!D33+'Dep13'!D33+'Dep83'!D33+'Dep84'!D33)</f>
        <v>0</v>
      </c>
      <c r="I26" s="107">
        <f>Paca!E33-('Dep04'!E33+'Dep05'!E33+'Dep06'!E33+'Dep13'!E33+'Dep83'!E33+'Dep84'!E33)</f>
        <v>0</v>
      </c>
      <c r="J26" s="108">
        <f>Paca!F33-('Dep04'!F33+'Dep05'!F33+'Dep06'!F33+'Dep13'!F33+'Dep83'!F33+'Dep84'!F33)</f>
        <v>0</v>
      </c>
      <c r="K26" s="112">
        <f>Paca!G33-('Dep04'!G33+'Dep05'!G33+'Dep06'!G33+'Dep13'!G33+'Dep83'!G33+'Dep84'!G33)</f>
        <v>0</v>
      </c>
      <c r="L26" s="115">
        <f>('France métro'!C33+'France métro'!D33)-'France métro'!B33</f>
        <v>0</v>
      </c>
      <c r="M26" s="109">
        <f>('France métro'!F33+'France métro'!G33)-'France métro'!E33</f>
        <v>0</v>
      </c>
      <c r="N26" s="107">
        <f>(Paca!C33+Paca!D33)-Paca!B33</f>
        <v>0</v>
      </c>
      <c r="O26" s="109">
        <f>(Paca!F33+Paca!G33)-Paca!E33</f>
        <v>0</v>
      </c>
      <c r="P26" s="107">
        <f>('Dep04'!C33+'Dep04'!D33)-'Dep04'!B33</f>
        <v>0</v>
      </c>
      <c r="Q26" s="109">
        <f>('Dep04'!F33+'Dep04'!G33)-'Dep04'!E33</f>
        <v>0</v>
      </c>
      <c r="R26" s="107">
        <f>('Dep05'!C33+'Dep05'!D33)-'Dep05'!B33</f>
        <v>0</v>
      </c>
      <c r="S26" s="109">
        <f>('Dep05'!F33+'Dep05'!G33)-'Dep05'!E33</f>
        <v>0</v>
      </c>
      <c r="T26" s="107">
        <f>('Dep06'!C33+'Dep06'!D33)-'Dep06'!B33</f>
        <v>0</v>
      </c>
      <c r="U26" s="109">
        <f>('Dep06'!F33+'Dep06'!G33)-'Dep06'!E33</f>
        <v>0</v>
      </c>
      <c r="V26" s="107">
        <f>('Dep13'!C33+'Dep13'!D33)-'Dep13'!B33</f>
        <v>0</v>
      </c>
      <c r="W26" s="109">
        <f>('Dep13'!F33+'Dep13'!G33)-'Dep13'!E33</f>
        <v>0</v>
      </c>
      <c r="X26" s="107">
        <f>('Dep83'!C33+'Dep83'!D33)-'Dep83'!B33</f>
        <v>0</v>
      </c>
      <c r="Y26" s="109">
        <f>('Dep83'!F33+'Dep83'!G33)-'Dep83'!E33</f>
        <v>0</v>
      </c>
      <c r="Z26" s="107">
        <f>('Dep84'!C33+'Dep84'!D33)-'Dep84'!B33</f>
        <v>0</v>
      </c>
      <c r="AA26" s="109">
        <f>('Dep84'!F33+'Dep84'!G33)-'Dep84'!E33</f>
        <v>0</v>
      </c>
    </row>
    <row r="27" spans="1:27" x14ac:dyDescent="0.25">
      <c r="A27" s="10"/>
      <c r="B27" s="10" t="str">
        <f>"janv-"&amp;$A$4&amp;" 2017 "</f>
        <v xml:space="preserve">janv-sept 2017 </v>
      </c>
      <c r="E27" s="56">
        <v>40878</v>
      </c>
      <c r="F27" s="107">
        <f>Paca!B34-('Dep04'!B34+'Dep05'!B34+'Dep06'!B34+'Dep13'!B34+'Dep83'!B34+'Dep84'!B34)</f>
        <v>0</v>
      </c>
      <c r="G27" s="108">
        <f>Paca!C34-('Dep04'!C34+'Dep05'!C34+'Dep06'!C34+'Dep13'!C34+'Dep83'!C34+'Dep84'!C34)</f>
        <v>0</v>
      </c>
      <c r="H27" s="109">
        <f>Paca!D34-('Dep04'!D34+'Dep05'!D34+'Dep06'!D34+'Dep13'!D34+'Dep83'!D34+'Dep84'!D34)</f>
        <v>0</v>
      </c>
      <c r="I27" s="107">
        <f>Paca!E34-('Dep04'!E34+'Dep05'!E34+'Dep06'!E34+'Dep13'!E34+'Dep83'!E34+'Dep84'!E34)</f>
        <v>0</v>
      </c>
      <c r="J27" s="108">
        <f>Paca!F34-('Dep04'!F34+'Dep05'!F34+'Dep06'!F34+'Dep13'!F34+'Dep83'!F34+'Dep84'!F34)</f>
        <v>0</v>
      </c>
      <c r="K27" s="112">
        <f>Paca!G34-('Dep04'!G34+'Dep05'!G34+'Dep06'!G34+'Dep13'!G34+'Dep83'!G34+'Dep84'!G34)</f>
        <v>0</v>
      </c>
      <c r="L27" s="115">
        <f>('France métro'!C34+'France métro'!D34)-'France métro'!B34</f>
        <v>0</v>
      </c>
      <c r="M27" s="109">
        <f>('France métro'!F34+'France métro'!G34)-'France métro'!E34</f>
        <v>0</v>
      </c>
      <c r="N27" s="107">
        <f>(Paca!C34+Paca!D34)-Paca!B34</f>
        <v>0</v>
      </c>
      <c r="O27" s="109">
        <f>(Paca!F34+Paca!G34)-Paca!E34</f>
        <v>0</v>
      </c>
      <c r="P27" s="107">
        <f>('Dep04'!C34+'Dep04'!D34)-'Dep04'!B34</f>
        <v>0</v>
      </c>
      <c r="Q27" s="109">
        <f>('Dep04'!F34+'Dep04'!G34)-'Dep04'!E34</f>
        <v>0</v>
      </c>
      <c r="R27" s="107">
        <f>('Dep05'!C34+'Dep05'!D34)-'Dep05'!B34</f>
        <v>0</v>
      </c>
      <c r="S27" s="109">
        <f>('Dep05'!F34+'Dep05'!G34)-'Dep05'!E34</f>
        <v>0</v>
      </c>
      <c r="T27" s="107">
        <f>('Dep06'!C34+'Dep06'!D34)-'Dep06'!B34</f>
        <v>0</v>
      </c>
      <c r="U27" s="109">
        <f>('Dep06'!F34+'Dep06'!G34)-'Dep06'!E34</f>
        <v>0</v>
      </c>
      <c r="V27" s="107">
        <f>('Dep13'!C34+'Dep13'!D34)-'Dep13'!B34</f>
        <v>0</v>
      </c>
      <c r="W27" s="109">
        <f>('Dep13'!F34+'Dep13'!G34)-'Dep13'!E34</f>
        <v>0</v>
      </c>
      <c r="X27" s="107">
        <f>('Dep83'!C34+'Dep83'!D34)-'Dep83'!B34</f>
        <v>0</v>
      </c>
      <c r="Y27" s="109">
        <f>('Dep83'!F34+'Dep83'!G34)-'Dep83'!E34</f>
        <v>0</v>
      </c>
      <c r="Z27" s="107">
        <f>('Dep84'!C34+'Dep84'!D34)-'Dep84'!B34</f>
        <v>0</v>
      </c>
      <c r="AA27" s="109">
        <f>('Dep84'!F34+'Dep84'!G34)-'Dep84'!E34</f>
        <v>0</v>
      </c>
    </row>
    <row r="28" spans="1:27" x14ac:dyDescent="0.25">
      <c r="A28" s="10"/>
      <c r="B28" s="10" t="str">
        <f>"janv-"&amp;$A$4&amp;" 2018 "</f>
        <v xml:space="preserve">janv-sept 2018 </v>
      </c>
      <c r="E28" s="56">
        <v>40909</v>
      </c>
      <c r="F28" s="107">
        <f>Paca!B35-('Dep04'!B35+'Dep05'!B35+'Dep06'!B35+'Dep13'!B35+'Dep83'!B35+'Dep84'!B35)</f>
        <v>0</v>
      </c>
      <c r="G28" s="108">
        <f>Paca!C35-('Dep04'!C35+'Dep05'!C35+'Dep06'!C35+'Dep13'!C35+'Dep83'!C35+'Dep84'!C35)</f>
        <v>0</v>
      </c>
      <c r="H28" s="109">
        <f>Paca!D35-('Dep04'!D35+'Dep05'!D35+'Dep06'!D35+'Dep13'!D35+'Dep83'!D35+'Dep84'!D35)</f>
        <v>0</v>
      </c>
      <c r="I28" s="107">
        <f>Paca!E35-('Dep04'!E35+'Dep05'!E35+'Dep06'!E35+'Dep13'!E35+'Dep83'!E35+'Dep84'!E35)</f>
        <v>0</v>
      </c>
      <c r="J28" s="108">
        <f>Paca!F35-('Dep04'!F35+'Dep05'!F35+'Dep06'!F35+'Dep13'!F35+'Dep83'!F35+'Dep84'!F35)</f>
        <v>0</v>
      </c>
      <c r="K28" s="112">
        <f>Paca!G35-('Dep04'!G35+'Dep05'!G35+'Dep06'!G35+'Dep13'!G35+'Dep83'!G35+'Dep84'!G35)</f>
        <v>0</v>
      </c>
      <c r="L28" s="115">
        <f>('France métro'!C35+'France métro'!D35)-'France métro'!B35</f>
        <v>0</v>
      </c>
      <c r="M28" s="109">
        <f>('France métro'!F35+'France métro'!G35)-'France métro'!E35</f>
        <v>0</v>
      </c>
      <c r="N28" s="107">
        <f>(Paca!C35+Paca!D35)-Paca!B35</f>
        <v>0</v>
      </c>
      <c r="O28" s="109">
        <f>(Paca!F35+Paca!G35)-Paca!E35</f>
        <v>0</v>
      </c>
      <c r="P28" s="107">
        <f>('Dep04'!C35+'Dep04'!D35)-'Dep04'!B35</f>
        <v>0</v>
      </c>
      <c r="Q28" s="109">
        <f>('Dep04'!F35+'Dep04'!G35)-'Dep04'!E35</f>
        <v>0</v>
      </c>
      <c r="R28" s="107">
        <f>('Dep05'!C35+'Dep05'!D35)-'Dep05'!B35</f>
        <v>0</v>
      </c>
      <c r="S28" s="109">
        <f>('Dep05'!F35+'Dep05'!G35)-'Dep05'!E35</f>
        <v>0</v>
      </c>
      <c r="T28" s="107">
        <f>('Dep06'!C35+'Dep06'!D35)-'Dep06'!B35</f>
        <v>0</v>
      </c>
      <c r="U28" s="109">
        <f>('Dep06'!F35+'Dep06'!G35)-'Dep06'!E35</f>
        <v>0</v>
      </c>
      <c r="V28" s="107">
        <f>('Dep13'!C35+'Dep13'!D35)-'Dep13'!B35</f>
        <v>0</v>
      </c>
      <c r="W28" s="109">
        <f>('Dep13'!F35+'Dep13'!G35)-'Dep13'!E35</f>
        <v>0</v>
      </c>
      <c r="X28" s="107">
        <f>('Dep83'!C35+'Dep83'!D35)-'Dep83'!B35</f>
        <v>0</v>
      </c>
      <c r="Y28" s="109">
        <f>('Dep83'!F35+'Dep83'!G35)-'Dep83'!E35</f>
        <v>0</v>
      </c>
      <c r="Z28" s="107">
        <f>('Dep84'!C35+'Dep84'!D35)-'Dep84'!B35</f>
        <v>0</v>
      </c>
      <c r="AA28" s="109">
        <f>('Dep84'!F35+'Dep84'!G35)-'Dep84'!E35</f>
        <v>0</v>
      </c>
    </row>
    <row r="29" spans="1:27" x14ac:dyDescent="0.25">
      <c r="A29" s="10"/>
      <c r="B29" s="10" t="str">
        <f>"janv-"&amp;$A$4&amp;" 2019 "</f>
        <v xml:space="preserve">janv-sept 2019 </v>
      </c>
      <c r="E29" s="56">
        <v>40940</v>
      </c>
      <c r="F29" s="107">
        <f>Paca!B36-('Dep04'!B36+'Dep05'!B36+'Dep06'!B36+'Dep13'!B36+'Dep83'!B36+'Dep84'!B36)</f>
        <v>0</v>
      </c>
      <c r="G29" s="108">
        <f>Paca!C36-('Dep04'!C36+'Dep05'!C36+'Dep06'!C36+'Dep13'!C36+'Dep83'!C36+'Dep84'!C36)</f>
        <v>0</v>
      </c>
      <c r="H29" s="109">
        <f>Paca!D36-('Dep04'!D36+'Dep05'!D36+'Dep06'!D36+'Dep13'!D36+'Dep83'!D36+'Dep84'!D36)</f>
        <v>0</v>
      </c>
      <c r="I29" s="107">
        <f>Paca!E36-('Dep04'!E36+'Dep05'!E36+'Dep06'!E36+'Dep13'!E36+'Dep83'!E36+'Dep84'!E36)</f>
        <v>0</v>
      </c>
      <c r="J29" s="108">
        <f>Paca!F36-('Dep04'!F36+'Dep05'!F36+'Dep06'!F36+'Dep13'!F36+'Dep83'!F36+'Dep84'!F36)</f>
        <v>0</v>
      </c>
      <c r="K29" s="112">
        <f>Paca!G36-('Dep04'!G36+'Dep05'!G36+'Dep06'!G36+'Dep13'!G36+'Dep83'!G36+'Dep84'!G36)</f>
        <v>0</v>
      </c>
      <c r="L29" s="115">
        <f>('France métro'!C36+'France métro'!D36)-'France métro'!B36</f>
        <v>0</v>
      </c>
      <c r="M29" s="109">
        <f>('France métro'!F36+'France métro'!G36)-'France métro'!E36</f>
        <v>0</v>
      </c>
      <c r="N29" s="107">
        <f>(Paca!C36+Paca!D36)-Paca!B36</f>
        <v>0</v>
      </c>
      <c r="O29" s="109">
        <f>(Paca!F36+Paca!G36)-Paca!E36</f>
        <v>0</v>
      </c>
      <c r="P29" s="107">
        <f>('Dep04'!C36+'Dep04'!D36)-'Dep04'!B36</f>
        <v>0</v>
      </c>
      <c r="Q29" s="109">
        <f>('Dep04'!F36+'Dep04'!G36)-'Dep04'!E36</f>
        <v>0</v>
      </c>
      <c r="R29" s="107">
        <f>('Dep05'!C36+'Dep05'!D36)-'Dep05'!B36</f>
        <v>0</v>
      </c>
      <c r="S29" s="109">
        <f>('Dep05'!F36+'Dep05'!G36)-'Dep05'!E36</f>
        <v>0</v>
      </c>
      <c r="T29" s="107">
        <f>('Dep06'!C36+'Dep06'!D36)-'Dep06'!B36</f>
        <v>0</v>
      </c>
      <c r="U29" s="109">
        <f>('Dep06'!F36+'Dep06'!G36)-'Dep06'!E36</f>
        <v>0</v>
      </c>
      <c r="V29" s="107">
        <f>('Dep13'!C36+'Dep13'!D36)-'Dep13'!B36</f>
        <v>0</v>
      </c>
      <c r="W29" s="109">
        <f>('Dep13'!F36+'Dep13'!G36)-'Dep13'!E36</f>
        <v>0</v>
      </c>
      <c r="X29" s="107">
        <f>('Dep83'!C36+'Dep83'!D36)-'Dep83'!B36</f>
        <v>0</v>
      </c>
      <c r="Y29" s="109">
        <f>('Dep83'!F36+'Dep83'!G36)-'Dep83'!E36</f>
        <v>0</v>
      </c>
      <c r="Z29" s="107">
        <f>('Dep84'!C36+'Dep84'!D36)-'Dep84'!B36</f>
        <v>0</v>
      </c>
      <c r="AA29" s="109">
        <f>('Dep84'!F36+'Dep84'!G36)-'Dep84'!E36</f>
        <v>0</v>
      </c>
    </row>
    <row r="30" spans="1:27" x14ac:dyDescent="0.25">
      <c r="A30" s="10"/>
      <c r="B30" s="10" t="str">
        <f>"janv-"&amp;$A$4&amp;" 2020 "</f>
        <v xml:space="preserve">janv-sept 2020 </v>
      </c>
      <c r="E30" s="56">
        <v>40969</v>
      </c>
      <c r="F30" s="107">
        <f>Paca!B37-('Dep04'!B37+'Dep05'!B37+'Dep06'!B37+'Dep13'!B37+'Dep83'!B37+'Dep84'!B37)</f>
        <v>0</v>
      </c>
      <c r="G30" s="108">
        <f>Paca!C37-('Dep04'!C37+'Dep05'!C37+'Dep06'!C37+'Dep13'!C37+'Dep83'!C37+'Dep84'!C37)</f>
        <v>0</v>
      </c>
      <c r="H30" s="109">
        <f>Paca!D37-('Dep04'!D37+'Dep05'!D37+'Dep06'!D37+'Dep13'!D37+'Dep83'!D37+'Dep84'!D37)</f>
        <v>0</v>
      </c>
      <c r="I30" s="107">
        <f>Paca!E37-('Dep04'!E37+'Dep05'!E37+'Dep06'!E37+'Dep13'!E37+'Dep83'!E37+'Dep84'!E37)</f>
        <v>0</v>
      </c>
      <c r="J30" s="108">
        <f>Paca!F37-('Dep04'!F37+'Dep05'!F37+'Dep06'!F37+'Dep13'!F37+'Dep83'!F37+'Dep84'!F37)</f>
        <v>0</v>
      </c>
      <c r="K30" s="112">
        <f>Paca!G37-('Dep04'!G37+'Dep05'!G37+'Dep06'!G37+'Dep13'!G37+'Dep83'!G37+'Dep84'!G37)</f>
        <v>0</v>
      </c>
      <c r="L30" s="115">
        <f>('France métro'!C37+'France métro'!D37)-'France métro'!B37</f>
        <v>0</v>
      </c>
      <c r="M30" s="109">
        <f>('France métro'!F37+'France métro'!G37)-'France métro'!E37</f>
        <v>0</v>
      </c>
      <c r="N30" s="107">
        <f>(Paca!C37+Paca!D37)-Paca!B37</f>
        <v>0</v>
      </c>
      <c r="O30" s="109">
        <f>(Paca!F37+Paca!G37)-Paca!E37</f>
        <v>0</v>
      </c>
      <c r="P30" s="107">
        <f>('Dep04'!C37+'Dep04'!D37)-'Dep04'!B37</f>
        <v>0</v>
      </c>
      <c r="Q30" s="109">
        <f>('Dep04'!F37+'Dep04'!G37)-'Dep04'!E37</f>
        <v>0</v>
      </c>
      <c r="R30" s="107">
        <f>('Dep05'!C37+'Dep05'!D37)-'Dep05'!B37</f>
        <v>0</v>
      </c>
      <c r="S30" s="109">
        <f>('Dep05'!F37+'Dep05'!G37)-'Dep05'!E37</f>
        <v>0</v>
      </c>
      <c r="T30" s="107">
        <f>('Dep06'!C37+'Dep06'!D37)-'Dep06'!B37</f>
        <v>0</v>
      </c>
      <c r="U30" s="109">
        <f>('Dep06'!F37+'Dep06'!G37)-'Dep06'!E37</f>
        <v>0</v>
      </c>
      <c r="V30" s="107">
        <f>('Dep13'!C37+'Dep13'!D37)-'Dep13'!B37</f>
        <v>0</v>
      </c>
      <c r="W30" s="109">
        <f>('Dep13'!F37+'Dep13'!G37)-'Dep13'!E37</f>
        <v>0</v>
      </c>
      <c r="X30" s="107">
        <f>('Dep83'!C37+'Dep83'!D37)-'Dep83'!B37</f>
        <v>0</v>
      </c>
      <c r="Y30" s="109">
        <f>('Dep83'!F37+'Dep83'!G37)-'Dep83'!E37</f>
        <v>0</v>
      </c>
      <c r="Z30" s="107">
        <f>('Dep84'!C37+'Dep84'!D37)-'Dep84'!B37</f>
        <v>0</v>
      </c>
      <c r="AA30" s="109">
        <f>('Dep84'!F37+'Dep84'!G37)-'Dep84'!E37</f>
        <v>0</v>
      </c>
    </row>
    <row r="31" spans="1:27" x14ac:dyDescent="0.25">
      <c r="A31" s="10"/>
      <c r="B31" s="10" t="str">
        <f>"janv-"&amp;$A$4&amp;" 2021 "</f>
        <v xml:space="preserve">janv-sept 2021 </v>
      </c>
      <c r="E31" s="56">
        <v>41000</v>
      </c>
      <c r="F31" s="107">
        <f>Paca!B38-('Dep04'!B38+'Dep05'!B38+'Dep06'!B38+'Dep13'!B38+'Dep83'!B38+'Dep84'!B38)</f>
        <v>0</v>
      </c>
      <c r="G31" s="108">
        <f>Paca!C38-('Dep04'!C38+'Dep05'!C38+'Dep06'!C38+'Dep13'!C38+'Dep83'!C38+'Dep84'!C38)</f>
        <v>0</v>
      </c>
      <c r="H31" s="109">
        <f>Paca!D38-('Dep04'!D38+'Dep05'!D38+'Dep06'!D38+'Dep13'!D38+'Dep83'!D38+'Dep84'!D38)</f>
        <v>0</v>
      </c>
      <c r="I31" s="107">
        <f>Paca!E38-('Dep04'!E38+'Dep05'!E38+'Dep06'!E38+'Dep13'!E38+'Dep83'!E38+'Dep84'!E38)</f>
        <v>0</v>
      </c>
      <c r="J31" s="108">
        <f>Paca!F38-('Dep04'!F38+'Dep05'!F38+'Dep06'!F38+'Dep13'!F38+'Dep83'!F38+'Dep84'!F38)</f>
        <v>0</v>
      </c>
      <c r="K31" s="112">
        <f>Paca!G38-('Dep04'!G38+'Dep05'!G38+'Dep06'!G38+'Dep13'!G38+'Dep83'!G38+'Dep84'!G38)</f>
        <v>0</v>
      </c>
      <c r="L31" s="115">
        <f>('France métro'!C38+'France métro'!D38)-'France métro'!B38</f>
        <v>0</v>
      </c>
      <c r="M31" s="109">
        <f>('France métro'!F38+'France métro'!G38)-'France métro'!E38</f>
        <v>0</v>
      </c>
      <c r="N31" s="107">
        <f>(Paca!C38+Paca!D38)-Paca!B38</f>
        <v>0</v>
      </c>
      <c r="O31" s="109">
        <f>(Paca!F38+Paca!G38)-Paca!E38</f>
        <v>0</v>
      </c>
      <c r="P31" s="107">
        <f>('Dep04'!C38+'Dep04'!D38)-'Dep04'!B38</f>
        <v>0</v>
      </c>
      <c r="Q31" s="109">
        <f>('Dep04'!F38+'Dep04'!G38)-'Dep04'!E38</f>
        <v>0</v>
      </c>
      <c r="R31" s="107">
        <f>('Dep05'!C38+'Dep05'!D38)-'Dep05'!B38</f>
        <v>0</v>
      </c>
      <c r="S31" s="109">
        <f>('Dep05'!F38+'Dep05'!G38)-'Dep05'!E38</f>
        <v>0</v>
      </c>
      <c r="T31" s="107">
        <f>('Dep06'!C38+'Dep06'!D38)-'Dep06'!B38</f>
        <v>0</v>
      </c>
      <c r="U31" s="109">
        <f>('Dep06'!F38+'Dep06'!G38)-'Dep06'!E38</f>
        <v>0</v>
      </c>
      <c r="V31" s="107">
        <f>('Dep13'!C38+'Dep13'!D38)-'Dep13'!B38</f>
        <v>0</v>
      </c>
      <c r="W31" s="109">
        <f>('Dep13'!F38+'Dep13'!G38)-'Dep13'!E38</f>
        <v>0</v>
      </c>
      <c r="X31" s="107">
        <f>('Dep83'!C38+'Dep83'!D38)-'Dep83'!B38</f>
        <v>0</v>
      </c>
      <c r="Y31" s="109">
        <f>('Dep83'!F38+'Dep83'!G38)-'Dep83'!E38</f>
        <v>0</v>
      </c>
      <c r="Z31" s="107">
        <f>('Dep84'!C38+'Dep84'!D38)-'Dep84'!B38</f>
        <v>0</v>
      </c>
      <c r="AA31" s="109">
        <f>('Dep84'!F38+'Dep84'!G38)-'Dep84'!E38</f>
        <v>0</v>
      </c>
    </row>
    <row r="32" spans="1:27" x14ac:dyDescent="0.25">
      <c r="B32" s="10" t="str">
        <f>"janv-"&amp;$A$4&amp;" 2022 "</f>
        <v xml:space="preserve">janv-sept 2022 </v>
      </c>
      <c r="E32" s="56">
        <v>41030</v>
      </c>
      <c r="F32" s="107">
        <f>Paca!B39-('Dep04'!B39+'Dep05'!B39+'Dep06'!B39+'Dep13'!B39+'Dep83'!B39+'Dep84'!B39)</f>
        <v>0</v>
      </c>
      <c r="G32" s="108">
        <f>Paca!C39-('Dep04'!C39+'Dep05'!C39+'Dep06'!C39+'Dep13'!C39+'Dep83'!C39+'Dep84'!C39)</f>
        <v>0</v>
      </c>
      <c r="H32" s="109">
        <f>Paca!D39-('Dep04'!D39+'Dep05'!D39+'Dep06'!D39+'Dep13'!D39+'Dep83'!D39+'Dep84'!D39)</f>
        <v>0</v>
      </c>
      <c r="I32" s="107">
        <f>Paca!E39-('Dep04'!E39+'Dep05'!E39+'Dep06'!E39+'Dep13'!E39+'Dep83'!E39+'Dep84'!E39)</f>
        <v>0</v>
      </c>
      <c r="J32" s="108">
        <f>Paca!F39-('Dep04'!F39+'Dep05'!F39+'Dep06'!F39+'Dep13'!F39+'Dep83'!F39+'Dep84'!F39)</f>
        <v>0</v>
      </c>
      <c r="K32" s="112">
        <f>Paca!G39-('Dep04'!G39+'Dep05'!G39+'Dep06'!G39+'Dep13'!G39+'Dep83'!G39+'Dep84'!G39)</f>
        <v>0</v>
      </c>
      <c r="L32" s="115">
        <f>('France métro'!C39+'France métro'!D39)-'France métro'!B39</f>
        <v>0</v>
      </c>
      <c r="M32" s="109">
        <f>('France métro'!F39+'France métro'!G39)-'France métro'!E39</f>
        <v>0</v>
      </c>
      <c r="N32" s="107">
        <f>(Paca!C39+Paca!D39)-Paca!B39</f>
        <v>0</v>
      </c>
      <c r="O32" s="109">
        <f>(Paca!F39+Paca!G39)-Paca!E39</f>
        <v>0</v>
      </c>
      <c r="P32" s="107">
        <f>('Dep04'!C39+'Dep04'!D39)-'Dep04'!B39</f>
        <v>0</v>
      </c>
      <c r="Q32" s="109">
        <f>('Dep04'!F39+'Dep04'!G39)-'Dep04'!E39</f>
        <v>0</v>
      </c>
      <c r="R32" s="107">
        <f>('Dep05'!C39+'Dep05'!D39)-'Dep05'!B39</f>
        <v>0</v>
      </c>
      <c r="S32" s="109">
        <f>('Dep05'!F39+'Dep05'!G39)-'Dep05'!E39</f>
        <v>0</v>
      </c>
      <c r="T32" s="107">
        <f>('Dep06'!C39+'Dep06'!D39)-'Dep06'!B39</f>
        <v>0</v>
      </c>
      <c r="U32" s="109">
        <f>('Dep06'!F39+'Dep06'!G39)-'Dep06'!E39</f>
        <v>0</v>
      </c>
      <c r="V32" s="107">
        <f>('Dep13'!C39+'Dep13'!D39)-'Dep13'!B39</f>
        <v>0</v>
      </c>
      <c r="W32" s="109">
        <f>('Dep13'!F39+'Dep13'!G39)-'Dep13'!E39</f>
        <v>0</v>
      </c>
      <c r="X32" s="107">
        <f>('Dep83'!C39+'Dep83'!D39)-'Dep83'!B39</f>
        <v>0</v>
      </c>
      <c r="Y32" s="109">
        <f>('Dep83'!F39+'Dep83'!G39)-'Dep83'!E39</f>
        <v>0</v>
      </c>
      <c r="Z32" s="107">
        <f>('Dep84'!C39+'Dep84'!D39)-'Dep84'!B39</f>
        <v>0</v>
      </c>
      <c r="AA32" s="109">
        <f>('Dep84'!F39+'Dep84'!G39)-'Dep84'!E39</f>
        <v>0</v>
      </c>
    </row>
    <row r="33" spans="2:27" x14ac:dyDescent="0.25">
      <c r="B33" s="10" t="str">
        <f>"janv-"&amp;$A$4&amp;" 2023 "</f>
        <v xml:space="preserve">janv-sept 2023 </v>
      </c>
      <c r="E33" s="56">
        <v>41061</v>
      </c>
      <c r="F33" s="107">
        <f>Paca!B40-('Dep04'!B40+'Dep05'!B40+'Dep06'!B40+'Dep13'!B40+'Dep83'!B40+'Dep84'!B40)</f>
        <v>0</v>
      </c>
      <c r="G33" s="108">
        <f>Paca!C40-('Dep04'!C40+'Dep05'!C40+'Dep06'!C40+'Dep13'!C40+'Dep83'!C40+'Dep84'!C40)</f>
        <v>0</v>
      </c>
      <c r="H33" s="109">
        <f>Paca!D40-('Dep04'!D40+'Dep05'!D40+'Dep06'!D40+'Dep13'!D40+'Dep83'!D40+'Dep84'!D40)</f>
        <v>0</v>
      </c>
      <c r="I33" s="107">
        <f>Paca!E40-('Dep04'!E40+'Dep05'!E40+'Dep06'!E40+'Dep13'!E40+'Dep83'!E40+'Dep84'!E40)</f>
        <v>0</v>
      </c>
      <c r="J33" s="108">
        <f>Paca!F40-('Dep04'!F40+'Dep05'!F40+'Dep06'!F40+'Dep13'!F40+'Dep83'!F40+'Dep84'!F40)</f>
        <v>0</v>
      </c>
      <c r="K33" s="112">
        <f>Paca!G40-('Dep04'!G40+'Dep05'!G40+'Dep06'!G40+'Dep13'!G40+'Dep83'!G40+'Dep84'!G40)</f>
        <v>0</v>
      </c>
      <c r="L33" s="115">
        <f>('France métro'!C40+'France métro'!D40)-'France métro'!B40</f>
        <v>0</v>
      </c>
      <c r="M33" s="109">
        <f>('France métro'!F40+'France métro'!G40)-'France métro'!E40</f>
        <v>0</v>
      </c>
      <c r="N33" s="107">
        <f>(Paca!C40+Paca!D40)-Paca!B40</f>
        <v>0</v>
      </c>
      <c r="O33" s="109">
        <f>(Paca!F40+Paca!G40)-Paca!E40</f>
        <v>0</v>
      </c>
      <c r="P33" s="107">
        <f>('Dep04'!C40+'Dep04'!D40)-'Dep04'!B40</f>
        <v>0</v>
      </c>
      <c r="Q33" s="109">
        <f>('Dep04'!F40+'Dep04'!G40)-'Dep04'!E40</f>
        <v>0</v>
      </c>
      <c r="R33" s="107">
        <f>('Dep05'!C40+'Dep05'!D40)-'Dep05'!B40</f>
        <v>0</v>
      </c>
      <c r="S33" s="109">
        <f>('Dep05'!F40+'Dep05'!G40)-'Dep05'!E40</f>
        <v>0</v>
      </c>
      <c r="T33" s="107">
        <f>('Dep06'!C40+'Dep06'!D40)-'Dep06'!B40</f>
        <v>0</v>
      </c>
      <c r="U33" s="109">
        <f>('Dep06'!F40+'Dep06'!G40)-'Dep06'!E40</f>
        <v>0</v>
      </c>
      <c r="V33" s="107">
        <f>('Dep13'!C40+'Dep13'!D40)-'Dep13'!B40</f>
        <v>0</v>
      </c>
      <c r="W33" s="109">
        <f>('Dep13'!F40+'Dep13'!G40)-'Dep13'!E40</f>
        <v>0</v>
      </c>
      <c r="X33" s="107">
        <f>('Dep83'!C40+'Dep83'!D40)-'Dep83'!B40</f>
        <v>0</v>
      </c>
      <c r="Y33" s="109">
        <f>('Dep83'!F40+'Dep83'!G40)-'Dep83'!E40</f>
        <v>0</v>
      </c>
      <c r="Z33" s="107">
        <f>('Dep84'!C40+'Dep84'!D40)-'Dep84'!B40</f>
        <v>0</v>
      </c>
      <c r="AA33" s="109">
        <f>('Dep84'!F40+'Dep84'!G40)-'Dep84'!E40</f>
        <v>0</v>
      </c>
    </row>
    <row r="34" spans="2:27" x14ac:dyDescent="0.25">
      <c r="E34" s="56">
        <v>41091</v>
      </c>
      <c r="F34" s="107">
        <f>Paca!B41-('Dep04'!B41+'Dep05'!B41+'Dep06'!B41+'Dep13'!B41+'Dep83'!B41+'Dep84'!B41)</f>
        <v>0</v>
      </c>
      <c r="G34" s="108">
        <f>Paca!C41-('Dep04'!C41+'Dep05'!C41+'Dep06'!C41+'Dep13'!C41+'Dep83'!C41+'Dep84'!C41)</f>
        <v>0</v>
      </c>
      <c r="H34" s="109">
        <f>Paca!D41-('Dep04'!D41+'Dep05'!D41+'Dep06'!D41+'Dep13'!D41+'Dep83'!D41+'Dep84'!D41)</f>
        <v>0</v>
      </c>
      <c r="I34" s="107">
        <f>Paca!E41-('Dep04'!E41+'Dep05'!E41+'Dep06'!E41+'Dep13'!E41+'Dep83'!E41+'Dep84'!E41)</f>
        <v>0</v>
      </c>
      <c r="J34" s="108">
        <f>Paca!F41-('Dep04'!F41+'Dep05'!F41+'Dep06'!F41+'Dep13'!F41+'Dep83'!F41+'Dep84'!F41)</f>
        <v>0</v>
      </c>
      <c r="K34" s="112">
        <f>Paca!G41-('Dep04'!G41+'Dep05'!G41+'Dep06'!G41+'Dep13'!G41+'Dep83'!G41+'Dep84'!G41)</f>
        <v>0</v>
      </c>
      <c r="L34" s="115">
        <f>('France métro'!C41+'France métro'!D41)-'France métro'!B41</f>
        <v>0</v>
      </c>
      <c r="M34" s="109">
        <f>('France métro'!F41+'France métro'!G41)-'France métro'!E41</f>
        <v>0</v>
      </c>
      <c r="N34" s="107">
        <f>(Paca!C41+Paca!D41)-Paca!B41</f>
        <v>0</v>
      </c>
      <c r="O34" s="109">
        <f>(Paca!F41+Paca!G41)-Paca!E41</f>
        <v>0</v>
      </c>
      <c r="P34" s="107">
        <f>('Dep04'!C41+'Dep04'!D41)-'Dep04'!B41</f>
        <v>0</v>
      </c>
      <c r="Q34" s="109">
        <f>('Dep04'!F41+'Dep04'!G41)-'Dep04'!E41</f>
        <v>0</v>
      </c>
      <c r="R34" s="107">
        <f>('Dep05'!C41+'Dep05'!D41)-'Dep05'!B41</f>
        <v>0</v>
      </c>
      <c r="S34" s="109">
        <f>('Dep05'!F41+'Dep05'!G41)-'Dep05'!E41</f>
        <v>0</v>
      </c>
      <c r="T34" s="107">
        <f>('Dep06'!C41+'Dep06'!D41)-'Dep06'!B41</f>
        <v>0</v>
      </c>
      <c r="U34" s="109">
        <f>('Dep06'!F41+'Dep06'!G41)-'Dep06'!E41</f>
        <v>0</v>
      </c>
      <c r="V34" s="107">
        <f>('Dep13'!C41+'Dep13'!D41)-'Dep13'!B41</f>
        <v>0</v>
      </c>
      <c r="W34" s="109">
        <f>('Dep13'!F41+'Dep13'!G41)-'Dep13'!E41</f>
        <v>0</v>
      </c>
      <c r="X34" s="107">
        <f>('Dep83'!C41+'Dep83'!D41)-'Dep83'!B41</f>
        <v>0</v>
      </c>
      <c r="Y34" s="109">
        <f>('Dep83'!F41+'Dep83'!G41)-'Dep83'!E41</f>
        <v>0</v>
      </c>
      <c r="Z34" s="107">
        <f>('Dep84'!C41+'Dep84'!D41)-'Dep84'!B41</f>
        <v>0</v>
      </c>
      <c r="AA34" s="109">
        <f>('Dep84'!F41+'Dep84'!G41)-'Dep84'!E41</f>
        <v>0</v>
      </c>
    </row>
    <row r="35" spans="2:27" x14ac:dyDescent="0.25">
      <c r="E35" s="56">
        <v>41122</v>
      </c>
      <c r="F35" s="107">
        <f>Paca!B42-('Dep04'!B42+'Dep05'!B42+'Dep06'!B42+'Dep13'!B42+'Dep83'!B42+'Dep84'!B42)</f>
        <v>0</v>
      </c>
      <c r="G35" s="108">
        <f>Paca!C42-('Dep04'!C42+'Dep05'!C42+'Dep06'!C42+'Dep13'!C42+'Dep83'!C42+'Dep84'!C42)</f>
        <v>0</v>
      </c>
      <c r="H35" s="109">
        <f>Paca!D42-('Dep04'!D42+'Dep05'!D42+'Dep06'!D42+'Dep13'!D42+'Dep83'!D42+'Dep84'!D42)</f>
        <v>0</v>
      </c>
      <c r="I35" s="107">
        <f>Paca!E42-('Dep04'!E42+'Dep05'!E42+'Dep06'!E42+'Dep13'!E42+'Dep83'!E42+'Dep84'!E42)</f>
        <v>0</v>
      </c>
      <c r="J35" s="108">
        <f>Paca!F42-('Dep04'!F42+'Dep05'!F42+'Dep06'!F42+'Dep13'!F42+'Dep83'!F42+'Dep84'!F42)</f>
        <v>0</v>
      </c>
      <c r="K35" s="112">
        <f>Paca!G42-('Dep04'!G42+'Dep05'!G42+'Dep06'!G42+'Dep13'!G42+'Dep83'!G42+'Dep84'!G42)</f>
        <v>0</v>
      </c>
      <c r="L35" s="115">
        <f>('France métro'!C42+'France métro'!D42)-'France métro'!B42</f>
        <v>0</v>
      </c>
      <c r="M35" s="109">
        <f>('France métro'!F42+'France métro'!G42)-'France métro'!E42</f>
        <v>0</v>
      </c>
      <c r="N35" s="107">
        <f>(Paca!C42+Paca!D42)-Paca!B42</f>
        <v>0</v>
      </c>
      <c r="O35" s="109">
        <f>(Paca!F42+Paca!G42)-Paca!E42</f>
        <v>0</v>
      </c>
      <c r="P35" s="107">
        <f>('Dep04'!C42+'Dep04'!D42)-'Dep04'!B42</f>
        <v>0</v>
      </c>
      <c r="Q35" s="109">
        <f>('Dep04'!F42+'Dep04'!G42)-'Dep04'!E42</f>
        <v>0</v>
      </c>
      <c r="R35" s="107">
        <f>('Dep05'!C42+'Dep05'!D42)-'Dep05'!B42</f>
        <v>0</v>
      </c>
      <c r="S35" s="109">
        <f>('Dep05'!F42+'Dep05'!G42)-'Dep05'!E42</f>
        <v>0</v>
      </c>
      <c r="T35" s="107">
        <f>('Dep06'!C42+'Dep06'!D42)-'Dep06'!B42</f>
        <v>0</v>
      </c>
      <c r="U35" s="109">
        <f>('Dep06'!F42+'Dep06'!G42)-'Dep06'!E42</f>
        <v>0</v>
      </c>
      <c r="V35" s="107">
        <f>('Dep13'!C42+'Dep13'!D42)-'Dep13'!B42</f>
        <v>0</v>
      </c>
      <c r="W35" s="109">
        <f>('Dep13'!F42+'Dep13'!G42)-'Dep13'!E42</f>
        <v>0</v>
      </c>
      <c r="X35" s="107">
        <f>('Dep83'!C42+'Dep83'!D42)-'Dep83'!B42</f>
        <v>0</v>
      </c>
      <c r="Y35" s="109">
        <f>('Dep83'!F42+'Dep83'!G42)-'Dep83'!E42</f>
        <v>0</v>
      </c>
      <c r="Z35" s="107">
        <f>('Dep84'!C42+'Dep84'!D42)-'Dep84'!B42</f>
        <v>0</v>
      </c>
      <c r="AA35" s="109">
        <f>('Dep84'!F42+'Dep84'!G42)-'Dep84'!E42</f>
        <v>0</v>
      </c>
    </row>
    <row r="36" spans="2:27" x14ac:dyDescent="0.25">
      <c r="E36" s="56">
        <v>41153</v>
      </c>
      <c r="F36" s="107">
        <f>Paca!B43-('Dep04'!B43+'Dep05'!B43+'Dep06'!B43+'Dep13'!B43+'Dep83'!B43+'Dep84'!B43)</f>
        <v>0</v>
      </c>
      <c r="G36" s="108">
        <f>Paca!C43-('Dep04'!C43+'Dep05'!C43+'Dep06'!C43+'Dep13'!C43+'Dep83'!C43+'Dep84'!C43)</f>
        <v>0</v>
      </c>
      <c r="H36" s="109">
        <f>Paca!D43-('Dep04'!D43+'Dep05'!D43+'Dep06'!D43+'Dep13'!D43+'Dep83'!D43+'Dep84'!D43)</f>
        <v>0</v>
      </c>
      <c r="I36" s="107">
        <f>Paca!E43-('Dep04'!E43+'Dep05'!E43+'Dep06'!E43+'Dep13'!E43+'Dep83'!E43+'Dep84'!E43)</f>
        <v>0</v>
      </c>
      <c r="J36" s="108">
        <f>Paca!F43-('Dep04'!F43+'Dep05'!F43+'Dep06'!F43+'Dep13'!F43+'Dep83'!F43+'Dep84'!F43)</f>
        <v>0</v>
      </c>
      <c r="K36" s="112">
        <f>Paca!G43-('Dep04'!G43+'Dep05'!G43+'Dep06'!G43+'Dep13'!G43+'Dep83'!G43+'Dep84'!G43)</f>
        <v>0</v>
      </c>
      <c r="L36" s="115">
        <f>('France métro'!C43+'France métro'!D43)-'France métro'!B43</f>
        <v>0</v>
      </c>
      <c r="M36" s="109">
        <f>('France métro'!F43+'France métro'!G43)-'France métro'!E43</f>
        <v>0</v>
      </c>
      <c r="N36" s="107">
        <f>(Paca!C43+Paca!D43)-Paca!B43</f>
        <v>0</v>
      </c>
      <c r="O36" s="109">
        <f>(Paca!F43+Paca!G43)-Paca!E43</f>
        <v>0</v>
      </c>
      <c r="P36" s="107">
        <f>('Dep04'!C43+'Dep04'!D43)-'Dep04'!B43</f>
        <v>0</v>
      </c>
      <c r="Q36" s="109">
        <f>('Dep04'!F43+'Dep04'!G43)-'Dep04'!E43</f>
        <v>0</v>
      </c>
      <c r="R36" s="107">
        <f>('Dep05'!C43+'Dep05'!D43)-'Dep05'!B43</f>
        <v>0</v>
      </c>
      <c r="S36" s="109">
        <f>('Dep05'!F43+'Dep05'!G43)-'Dep05'!E43</f>
        <v>0</v>
      </c>
      <c r="T36" s="107">
        <f>('Dep06'!C43+'Dep06'!D43)-'Dep06'!B43</f>
        <v>0</v>
      </c>
      <c r="U36" s="109">
        <f>('Dep06'!F43+'Dep06'!G43)-'Dep06'!E43</f>
        <v>0</v>
      </c>
      <c r="V36" s="107">
        <f>('Dep13'!C43+'Dep13'!D43)-'Dep13'!B43</f>
        <v>0</v>
      </c>
      <c r="W36" s="109">
        <f>('Dep13'!F43+'Dep13'!G43)-'Dep13'!E43</f>
        <v>0</v>
      </c>
      <c r="X36" s="107">
        <f>('Dep83'!C43+'Dep83'!D43)-'Dep83'!B43</f>
        <v>0</v>
      </c>
      <c r="Y36" s="109">
        <f>('Dep83'!F43+'Dep83'!G43)-'Dep83'!E43</f>
        <v>0</v>
      </c>
      <c r="Z36" s="107">
        <f>('Dep84'!C43+'Dep84'!D43)-'Dep84'!B43</f>
        <v>0</v>
      </c>
      <c r="AA36" s="109">
        <f>('Dep84'!F43+'Dep84'!G43)-'Dep84'!E43</f>
        <v>0</v>
      </c>
    </row>
    <row r="37" spans="2:27" x14ac:dyDescent="0.25">
      <c r="E37" s="56">
        <v>41183</v>
      </c>
      <c r="F37" s="107">
        <f>Paca!B44-('Dep04'!B44+'Dep05'!B44+'Dep06'!B44+'Dep13'!B44+'Dep83'!B44+'Dep84'!B44)</f>
        <v>0</v>
      </c>
      <c r="G37" s="108">
        <f>Paca!C44-('Dep04'!C44+'Dep05'!C44+'Dep06'!C44+'Dep13'!C44+'Dep83'!C44+'Dep84'!C44)</f>
        <v>0</v>
      </c>
      <c r="H37" s="109">
        <f>Paca!D44-('Dep04'!D44+'Dep05'!D44+'Dep06'!D44+'Dep13'!D44+'Dep83'!D44+'Dep84'!D44)</f>
        <v>0</v>
      </c>
      <c r="I37" s="107">
        <f>Paca!E44-('Dep04'!E44+'Dep05'!E44+'Dep06'!E44+'Dep13'!E44+'Dep83'!E44+'Dep84'!E44)</f>
        <v>0</v>
      </c>
      <c r="J37" s="108">
        <f>Paca!F44-('Dep04'!F44+'Dep05'!F44+'Dep06'!F44+'Dep13'!F44+'Dep83'!F44+'Dep84'!F44)</f>
        <v>0</v>
      </c>
      <c r="K37" s="112">
        <f>Paca!G44-('Dep04'!G44+'Dep05'!G44+'Dep06'!G44+'Dep13'!G44+'Dep83'!G44+'Dep84'!G44)</f>
        <v>0</v>
      </c>
      <c r="L37" s="115">
        <f>('France métro'!C44+'France métro'!D44)-'France métro'!B44</f>
        <v>0</v>
      </c>
      <c r="M37" s="109">
        <f>('France métro'!F44+'France métro'!G44)-'France métro'!E44</f>
        <v>0</v>
      </c>
      <c r="N37" s="107">
        <f>(Paca!C44+Paca!D44)-Paca!B44</f>
        <v>0</v>
      </c>
      <c r="O37" s="109">
        <f>(Paca!F44+Paca!G44)-Paca!E44</f>
        <v>0</v>
      </c>
      <c r="P37" s="107">
        <f>('Dep04'!C44+'Dep04'!D44)-'Dep04'!B44</f>
        <v>0</v>
      </c>
      <c r="Q37" s="109">
        <f>('Dep04'!F44+'Dep04'!G44)-'Dep04'!E44</f>
        <v>0</v>
      </c>
      <c r="R37" s="107">
        <f>('Dep05'!C44+'Dep05'!D44)-'Dep05'!B44</f>
        <v>0</v>
      </c>
      <c r="S37" s="109">
        <f>('Dep05'!F44+'Dep05'!G44)-'Dep05'!E44</f>
        <v>0</v>
      </c>
      <c r="T37" s="107">
        <f>('Dep06'!C44+'Dep06'!D44)-'Dep06'!B44</f>
        <v>0</v>
      </c>
      <c r="U37" s="109">
        <f>('Dep06'!F44+'Dep06'!G44)-'Dep06'!E44</f>
        <v>0</v>
      </c>
      <c r="V37" s="107">
        <f>('Dep13'!C44+'Dep13'!D44)-'Dep13'!B44</f>
        <v>0</v>
      </c>
      <c r="W37" s="109">
        <f>('Dep13'!F44+'Dep13'!G44)-'Dep13'!E44</f>
        <v>0</v>
      </c>
      <c r="X37" s="107">
        <f>('Dep83'!C44+'Dep83'!D44)-'Dep83'!B44</f>
        <v>0</v>
      </c>
      <c r="Y37" s="109">
        <f>('Dep83'!F44+'Dep83'!G44)-'Dep83'!E44</f>
        <v>0</v>
      </c>
      <c r="Z37" s="107">
        <f>('Dep84'!C44+'Dep84'!D44)-'Dep84'!B44</f>
        <v>0</v>
      </c>
      <c r="AA37" s="109">
        <f>('Dep84'!F44+'Dep84'!G44)-'Dep84'!E44</f>
        <v>0</v>
      </c>
    </row>
    <row r="38" spans="2:27" x14ac:dyDescent="0.25">
      <c r="E38" s="56">
        <v>41214</v>
      </c>
      <c r="F38" s="107">
        <f>Paca!B45-('Dep04'!B45+'Dep05'!B45+'Dep06'!B45+'Dep13'!B45+'Dep83'!B45+'Dep84'!B45)</f>
        <v>0</v>
      </c>
      <c r="G38" s="108">
        <f>Paca!C45-('Dep04'!C45+'Dep05'!C45+'Dep06'!C45+'Dep13'!C45+'Dep83'!C45+'Dep84'!C45)</f>
        <v>0</v>
      </c>
      <c r="H38" s="109">
        <f>Paca!D45-('Dep04'!D45+'Dep05'!D45+'Dep06'!D45+'Dep13'!D45+'Dep83'!D45+'Dep84'!D45)</f>
        <v>0</v>
      </c>
      <c r="I38" s="107">
        <f>Paca!E45-('Dep04'!E45+'Dep05'!E45+'Dep06'!E45+'Dep13'!E45+'Dep83'!E45+'Dep84'!E45)</f>
        <v>0</v>
      </c>
      <c r="J38" s="108">
        <f>Paca!F45-('Dep04'!F45+'Dep05'!F45+'Dep06'!F45+'Dep13'!F45+'Dep83'!F45+'Dep84'!F45)</f>
        <v>0</v>
      </c>
      <c r="K38" s="112">
        <f>Paca!G45-('Dep04'!G45+'Dep05'!G45+'Dep06'!G45+'Dep13'!G45+'Dep83'!G45+'Dep84'!G45)</f>
        <v>0</v>
      </c>
      <c r="L38" s="115">
        <f>('France métro'!C45+'France métro'!D45)-'France métro'!B45</f>
        <v>0</v>
      </c>
      <c r="M38" s="109">
        <f>('France métro'!F45+'France métro'!G45)-'France métro'!E45</f>
        <v>0</v>
      </c>
      <c r="N38" s="107">
        <f>(Paca!C45+Paca!D45)-Paca!B45</f>
        <v>0</v>
      </c>
      <c r="O38" s="109">
        <f>(Paca!F45+Paca!G45)-Paca!E45</f>
        <v>0</v>
      </c>
      <c r="P38" s="107">
        <f>('Dep04'!C45+'Dep04'!D45)-'Dep04'!B45</f>
        <v>0</v>
      </c>
      <c r="Q38" s="109">
        <f>('Dep04'!F45+'Dep04'!G45)-'Dep04'!E45</f>
        <v>0</v>
      </c>
      <c r="R38" s="107">
        <f>('Dep05'!C45+'Dep05'!D45)-'Dep05'!B45</f>
        <v>0</v>
      </c>
      <c r="S38" s="109">
        <f>('Dep05'!F45+'Dep05'!G45)-'Dep05'!E45</f>
        <v>0</v>
      </c>
      <c r="T38" s="107">
        <f>('Dep06'!C45+'Dep06'!D45)-'Dep06'!B45</f>
        <v>0</v>
      </c>
      <c r="U38" s="109">
        <f>('Dep06'!F45+'Dep06'!G45)-'Dep06'!E45</f>
        <v>0</v>
      </c>
      <c r="V38" s="107">
        <f>('Dep13'!C45+'Dep13'!D45)-'Dep13'!B45</f>
        <v>0</v>
      </c>
      <c r="W38" s="109">
        <f>('Dep13'!F45+'Dep13'!G45)-'Dep13'!E45</f>
        <v>0</v>
      </c>
      <c r="X38" s="107">
        <f>('Dep83'!C45+'Dep83'!D45)-'Dep83'!B45</f>
        <v>0</v>
      </c>
      <c r="Y38" s="109">
        <f>('Dep83'!F45+'Dep83'!G45)-'Dep83'!E45</f>
        <v>0</v>
      </c>
      <c r="Z38" s="107">
        <f>('Dep84'!C45+'Dep84'!D45)-'Dep84'!B45</f>
        <v>0</v>
      </c>
      <c r="AA38" s="109">
        <f>('Dep84'!F45+'Dep84'!G45)-'Dep84'!E45</f>
        <v>0</v>
      </c>
    </row>
    <row r="39" spans="2:27" x14ac:dyDescent="0.25">
      <c r="E39" s="56">
        <v>41244</v>
      </c>
      <c r="F39" s="107">
        <f>Paca!B46-('Dep04'!B46+'Dep05'!B46+'Dep06'!B46+'Dep13'!B46+'Dep83'!B46+'Dep84'!B46)</f>
        <v>0</v>
      </c>
      <c r="G39" s="108">
        <f>Paca!C46-('Dep04'!C46+'Dep05'!C46+'Dep06'!C46+'Dep13'!C46+'Dep83'!C46+'Dep84'!C46)</f>
        <v>0</v>
      </c>
      <c r="H39" s="109">
        <f>Paca!D46-('Dep04'!D46+'Dep05'!D46+'Dep06'!D46+'Dep13'!D46+'Dep83'!D46+'Dep84'!D46)</f>
        <v>0</v>
      </c>
      <c r="I39" s="107">
        <f>Paca!E46-('Dep04'!E46+'Dep05'!E46+'Dep06'!E46+'Dep13'!E46+'Dep83'!E46+'Dep84'!E46)</f>
        <v>0</v>
      </c>
      <c r="J39" s="108">
        <f>Paca!F46-('Dep04'!F46+'Dep05'!F46+'Dep06'!F46+'Dep13'!F46+'Dep83'!F46+'Dep84'!F46)</f>
        <v>0</v>
      </c>
      <c r="K39" s="112">
        <f>Paca!G46-('Dep04'!G46+'Dep05'!G46+'Dep06'!G46+'Dep13'!G46+'Dep83'!G46+'Dep84'!G46)</f>
        <v>0</v>
      </c>
      <c r="L39" s="115">
        <f>('France métro'!C46+'France métro'!D46)-'France métro'!B46</f>
        <v>0</v>
      </c>
      <c r="M39" s="109">
        <f>('France métro'!F46+'France métro'!G46)-'France métro'!E46</f>
        <v>0</v>
      </c>
      <c r="N39" s="107">
        <f>(Paca!C46+Paca!D46)-Paca!B46</f>
        <v>0</v>
      </c>
      <c r="O39" s="109">
        <f>(Paca!F46+Paca!G46)-Paca!E46</f>
        <v>0</v>
      </c>
      <c r="P39" s="107">
        <f>('Dep04'!C46+'Dep04'!D46)-'Dep04'!B46</f>
        <v>0</v>
      </c>
      <c r="Q39" s="109">
        <f>('Dep04'!F46+'Dep04'!G46)-'Dep04'!E46</f>
        <v>0</v>
      </c>
      <c r="R39" s="107">
        <f>('Dep05'!C46+'Dep05'!D46)-'Dep05'!B46</f>
        <v>0</v>
      </c>
      <c r="S39" s="109">
        <f>('Dep05'!F46+'Dep05'!G46)-'Dep05'!E46</f>
        <v>0</v>
      </c>
      <c r="T39" s="107">
        <f>('Dep06'!C46+'Dep06'!D46)-'Dep06'!B46</f>
        <v>0</v>
      </c>
      <c r="U39" s="109">
        <f>('Dep06'!F46+'Dep06'!G46)-'Dep06'!E46</f>
        <v>0</v>
      </c>
      <c r="V39" s="107">
        <f>('Dep13'!C46+'Dep13'!D46)-'Dep13'!B46</f>
        <v>0</v>
      </c>
      <c r="W39" s="109">
        <f>('Dep13'!F46+'Dep13'!G46)-'Dep13'!E46</f>
        <v>0</v>
      </c>
      <c r="X39" s="107">
        <f>('Dep83'!C46+'Dep83'!D46)-'Dep83'!B46</f>
        <v>0</v>
      </c>
      <c r="Y39" s="109">
        <f>('Dep83'!F46+'Dep83'!G46)-'Dep83'!E46</f>
        <v>0</v>
      </c>
      <c r="Z39" s="107">
        <f>('Dep84'!C46+'Dep84'!D46)-'Dep84'!B46</f>
        <v>0</v>
      </c>
      <c r="AA39" s="109">
        <f>('Dep84'!F46+'Dep84'!G46)-'Dep84'!E46</f>
        <v>0</v>
      </c>
    </row>
    <row r="40" spans="2:27" x14ac:dyDescent="0.25">
      <c r="E40" s="56">
        <v>41275</v>
      </c>
      <c r="F40" s="107">
        <f>Paca!B47-('Dep04'!B47+'Dep05'!B47+'Dep06'!B47+'Dep13'!B47+'Dep83'!B47+'Dep84'!B47)</f>
        <v>0</v>
      </c>
      <c r="G40" s="108">
        <f>Paca!C47-('Dep04'!C47+'Dep05'!C47+'Dep06'!C47+'Dep13'!C47+'Dep83'!C47+'Dep84'!C47)</f>
        <v>0</v>
      </c>
      <c r="H40" s="109">
        <f>Paca!D47-('Dep04'!D47+'Dep05'!D47+'Dep06'!D47+'Dep13'!D47+'Dep83'!D47+'Dep84'!D47)</f>
        <v>0</v>
      </c>
      <c r="I40" s="107">
        <f>Paca!E47-('Dep04'!E47+'Dep05'!E47+'Dep06'!E47+'Dep13'!E47+'Dep83'!E47+'Dep84'!E47)</f>
        <v>0</v>
      </c>
      <c r="J40" s="108">
        <f>Paca!F47-('Dep04'!F47+'Dep05'!F47+'Dep06'!F47+'Dep13'!F47+'Dep83'!F47+'Dep84'!F47)</f>
        <v>0</v>
      </c>
      <c r="K40" s="112">
        <f>Paca!G47-('Dep04'!G47+'Dep05'!G47+'Dep06'!G47+'Dep13'!G47+'Dep83'!G47+'Dep84'!G47)</f>
        <v>0</v>
      </c>
      <c r="L40" s="115">
        <f>('France métro'!C47+'France métro'!D47)-'France métro'!B47</f>
        <v>0</v>
      </c>
      <c r="M40" s="109">
        <f>('France métro'!F47+'France métro'!G47)-'France métro'!E47</f>
        <v>0</v>
      </c>
      <c r="N40" s="107">
        <f>(Paca!C47+Paca!D47)-Paca!B47</f>
        <v>0</v>
      </c>
      <c r="O40" s="109">
        <f>(Paca!F47+Paca!G47)-Paca!E47</f>
        <v>0</v>
      </c>
      <c r="P40" s="107">
        <f>('Dep04'!C47+'Dep04'!D47)-'Dep04'!B47</f>
        <v>0</v>
      </c>
      <c r="Q40" s="109">
        <f>('Dep04'!F47+'Dep04'!G47)-'Dep04'!E47</f>
        <v>0</v>
      </c>
      <c r="R40" s="107">
        <f>('Dep05'!C47+'Dep05'!D47)-'Dep05'!B47</f>
        <v>0</v>
      </c>
      <c r="S40" s="109">
        <f>('Dep05'!F47+'Dep05'!G47)-'Dep05'!E47</f>
        <v>0</v>
      </c>
      <c r="T40" s="107">
        <f>('Dep06'!C47+'Dep06'!D47)-'Dep06'!B47</f>
        <v>0</v>
      </c>
      <c r="U40" s="109">
        <f>('Dep06'!F47+'Dep06'!G47)-'Dep06'!E47</f>
        <v>0</v>
      </c>
      <c r="V40" s="107">
        <f>('Dep13'!C47+'Dep13'!D47)-'Dep13'!B47</f>
        <v>0</v>
      </c>
      <c r="W40" s="109">
        <f>('Dep13'!F47+'Dep13'!G47)-'Dep13'!E47</f>
        <v>0</v>
      </c>
      <c r="X40" s="107">
        <f>('Dep83'!C47+'Dep83'!D47)-'Dep83'!B47</f>
        <v>0</v>
      </c>
      <c r="Y40" s="109">
        <f>('Dep83'!F47+'Dep83'!G47)-'Dep83'!E47</f>
        <v>0</v>
      </c>
      <c r="Z40" s="107">
        <f>('Dep84'!C47+'Dep84'!D47)-'Dep84'!B47</f>
        <v>0</v>
      </c>
      <c r="AA40" s="109">
        <f>('Dep84'!F47+'Dep84'!G47)-'Dep84'!E47</f>
        <v>0</v>
      </c>
    </row>
    <row r="41" spans="2:27" x14ac:dyDescent="0.25">
      <c r="E41" s="56">
        <v>41306</v>
      </c>
      <c r="F41" s="107">
        <f>Paca!B48-('Dep04'!B48+'Dep05'!B48+'Dep06'!B48+'Dep13'!B48+'Dep83'!B48+'Dep84'!B48)</f>
        <v>0</v>
      </c>
      <c r="G41" s="108">
        <f>Paca!C48-('Dep04'!C48+'Dep05'!C48+'Dep06'!C48+'Dep13'!C48+'Dep83'!C48+'Dep84'!C48)</f>
        <v>0</v>
      </c>
      <c r="H41" s="109">
        <f>Paca!D48-('Dep04'!D48+'Dep05'!D48+'Dep06'!D48+'Dep13'!D48+'Dep83'!D48+'Dep84'!D48)</f>
        <v>0</v>
      </c>
      <c r="I41" s="107">
        <f>Paca!E48-('Dep04'!E48+'Dep05'!E48+'Dep06'!E48+'Dep13'!E48+'Dep83'!E48+'Dep84'!E48)</f>
        <v>0</v>
      </c>
      <c r="J41" s="108">
        <f>Paca!F48-('Dep04'!F48+'Dep05'!F48+'Dep06'!F48+'Dep13'!F48+'Dep83'!F48+'Dep84'!F48)</f>
        <v>0</v>
      </c>
      <c r="K41" s="112">
        <f>Paca!G48-('Dep04'!G48+'Dep05'!G48+'Dep06'!G48+'Dep13'!G48+'Dep83'!G48+'Dep84'!G48)</f>
        <v>0</v>
      </c>
      <c r="L41" s="115">
        <f>('France métro'!C48+'France métro'!D48)-'France métro'!B48</f>
        <v>0</v>
      </c>
      <c r="M41" s="109">
        <f>('France métro'!F48+'France métro'!G48)-'France métro'!E48</f>
        <v>0</v>
      </c>
      <c r="N41" s="107">
        <f>(Paca!C48+Paca!D48)-Paca!B48</f>
        <v>0</v>
      </c>
      <c r="O41" s="109">
        <f>(Paca!F48+Paca!G48)-Paca!E48</f>
        <v>0</v>
      </c>
      <c r="P41" s="107">
        <f>('Dep04'!C48+'Dep04'!D48)-'Dep04'!B48</f>
        <v>0</v>
      </c>
      <c r="Q41" s="109">
        <f>('Dep04'!F48+'Dep04'!G48)-'Dep04'!E48</f>
        <v>0</v>
      </c>
      <c r="R41" s="107">
        <f>('Dep05'!C48+'Dep05'!D48)-'Dep05'!B48</f>
        <v>0</v>
      </c>
      <c r="S41" s="109">
        <f>('Dep05'!F48+'Dep05'!G48)-'Dep05'!E48</f>
        <v>0</v>
      </c>
      <c r="T41" s="107">
        <f>('Dep06'!C48+'Dep06'!D48)-'Dep06'!B48</f>
        <v>0</v>
      </c>
      <c r="U41" s="109">
        <f>('Dep06'!F48+'Dep06'!G48)-'Dep06'!E48</f>
        <v>0</v>
      </c>
      <c r="V41" s="107">
        <f>('Dep13'!C48+'Dep13'!D48)-'Dep13'!B48</f>
        <v>0</v>
      </c>
      <c r="W41" s="109">
        <f>('Dep13'!F48+'Dep13'!G48)-'Dep13'!E48</f>
        <v>0</v>
      </c>
      <c r="X41" s="107">
        <f>('Dep83'!C48+'Dep83'!D48)-'Dep83'!B48</f>
        <v>0</v>
      </c>
      <c r="Y41" s="109">
        <f>('Dep83'!F48+'Dep83'!G48)-'Dep83'!E48</f>
        <v>0</v>
      </c>
      <c r="Z41" s="107">
        <f>('Dep84'!C48+'Dep84'!D48)-'Dep84'!B48</f>
        <v>0</v>
      </c>
      <c r="AA41" s="109">
        <f>('Dep84'!F48+'Dep84'!G48)-'Dep84'!E48</f>
        <v>0</v>
      </c>
    </row>
    <row r="42" spans="2:27" x14ac:dyDescent="0.25">
      <c r="E42" s="56">
        <v>41334</v>
      </c>
      <c r="F42" s="107">
        <f>Paca!B49-('Dep04'!B49+'Dep05'!B49+'Dep06'!B49+'Dep13'!B49+'Dep83'!B49+'Dep84'!B49)</f>
        <v>0</v>
      </c>
      <c r="G42" s="108">
        <f>Paca!C49-('Dep04'!C49+'Dep05'!C49+'Dep06'!C49+'Dep13'!C49+'Dep83'!C49+'Dep84'!C49)</f>
        <v>0</v>
      </c>
      <c r="H42" s="109">
        <f>Paca!D49-('Dep04'!D49+'Dep05'!D49+'Dep06'!D49+'Dep13'!D49+'Dep83'!D49+'Dep84'!D49)</f>
        <v>0</v>
      </c>
      <c r="I42" s="107">
        <f>Paca!E49-('Dep04'!E49+'Dep05'!E49+'Dep06'!E49+'Dep13'!E49+'Dep83'!E49+'Dep84'!E49)</f>
        <v>0</v>
      </c>
      <c r="J42" s="108">
        <f>Paca!F49-('Dep04'!F49+'Dep05'!F49+'Dep06'!F49+'Dep13'!F49+'Dep83'!F49+'Dep84'!F49)</f>
        <v>0</v>
      </c>
      <c r="K42" s="112">
        <f>Paca!G49-('Dep04'!G49+'Dep05'!G49+'Dep06'!G49+'Dep13'!G49+'Dep83'!G49+'Dep84'!G49)</f>
        <v>0</v>
      </c>
      <c r="L42" s="115">
        <f>('France métro'!C49+'France métro'!D49)-'France métro'!B49</f>
        <v>0</v>
      </c>
      <c r="M42" s="109">
        <f>('France métro'!F49+'France métro'!G49)-'France métro'!E49</f>
        <v>0</v>
      </c>
      <c r="N42" s="107">
        <f>(Paca!C49+Paca!D49)-Paca!B49</f>
        <v>0</v>
      </c>
      <c r="O42" s="109">
        <f>(Paca!F49+Paca!G49)-Paca!E49</f>
        <v>0</v>
      </c>
      <c r="P42" s="107">
        <f>('Dep04'!C49+'Dep04'!D49)-'Dep04'!B49</f>
        <v>0</v>
      </c>
      <c r="Q42" s="109">
        <f>('Dep04'!F49+'Dep04'!G49)-'Dep04'!E49</f>
        <v>0</v>
      </c>
      <c r="R42" s="107">
        <f>('Dep05'!C49+'Dep05'!D49)-'Dep05'!B49</f>
        <v>0</v>
      </c>
      <c r="S42" s="109">
        <f>('Dep05'!F49+'Dep05'!G49)-'Dep05'!E49</f>
        <v>0</v>
      </c>
      <c r="T42" s="107">
        <f>('Dep06'!C49+'Dep06'!D49)-'Dep06'!B49</f>
        <v>0</v>
      </c>
      <c r="U42" s="109">
        <f>('Dep06'!F49+'Dep06'!G49)-'Dep06'!E49</f>
        <v>0</v>
      </c>
      <c r="V42" s="107">
        <f>('Dep13'!C49+'Dep13'!D49)-'Dep13'!B49</f>
        <v>0</v>
      </c>
      <c r="W42" s="109">
        <f>('Dep13'!F49+'Dep13'!G49)-'Dep13'!E49</f>
        <v>0</v>
      </c>
      <c r="X42" s="107">
        <f>('Dep83'!C49+'Dep83'!D49)-'Dep83'!B49</f>
        <v>0</v>
      </c>
      <c r="Y42" s="109">
        <f>('Dep83'!F49+'Dep83'!G49)-'Dep83'!E49</f>
        <v>0</v>
      </c>
      <c r="Z42" s="107">
        <f>('Dep84'!C49+'Dep84'!D49)-'Dep84'!B49</f>
        <v>0</v>
      </c>
      <c r="AA42" s="109">
        <f>('Dep84'!F49+'Dep84'!G49)-'Dep84'!E49</f>
        <v>0</v>
      </c>
    </row>
    <row r="43" spans="2:27" x14ac:dyDescent="0.25">
      <c r="E43" s="56">
        <v>41365</v>
      </c>
      <c r="F43" s="107">
        <f>Paca!B50-('Dep04'!B50+'Dep05'!B50+'Dep06'!B50+'Dep13'!B50+'Dep83'!B50+'Dep84'!B50)</f>
        <v>0</v>
      </c>
      <c r="G43" s="108">
        <f>Paca!C50-('Dep04'!C50+'Dep05'!C50+'Dep06'!C50+'Dep13'!C50+'Dep83'!C50+'Dep84'!C50)</f>
        <v>0</v>
      </c>
      <c r="H43" s="109">
        <f>Paca!D50-('Dep04'!D50+'Dep05'!D50+'Dep06'!D50+'Dep13'!D50+'Dep83'!D50+'Dep84'!D50)</f>
        <v>0</v>
      </c>
      <c r="I43" s="107">
        <f>Paca!E50-('Dep04'!E50+'Dep05'!E50+'Dep06'!E50+'Dep13'!E50+'Dep83'!E50+'Dep84'!E50)</f>
        <v>0</v>
      </c>
      <c r="J43" s="108">
        <f>Paca!F50-('Dep04'!F50+'Dep05'!F50+'Dep06'!F50+'Dep13'!F50+'Dep83'!F50+'Dep84'!F50)</f>
        <v>0</v>
      </c>
      <c r="K43" s="112">
        <f>Paca!G50-('Dep04'!G50+'Dep05'!G50+'Dep06'!G50+'Dep13'!G50+'Dep83'!G50+'Dep84'!G50)</f>
        <v>0</v>
      </c>
      <c r="L43" s="115">
        <f>('France métro'!C50+'France métro'!D50)-'France métro'!B50</f>
        <v>0</v>
      </c>
      <c r="M43" s="109">
        <f>('France métro'!F50+'France métro'!G50)-'France métro'!E50</f>
        <v>0</v>
      </c>
      <c r="N43" s="107">
        <f>(Paca!C50+Paca!D50)-Paca!B50</f>
        <v>0</v>
      </c>
      <c r="O43" s="109">
        <f>(Paca!F50+Paca!G50)-Paca!E50</f>
        <v>0</v>
      </c>
      <c r="P43" s="107">
        <f>('Dep04'!C50+'Dep04'!D50)-'Dep04'!B50</f>
        <v>0</v>
      </c>
      <c r="Q43" s="109">
        <f>('Dep04'!F50+'Dep04'!G50)-'Dep04'!E50</f>
        <v>0</v>
      </c>
      <c r="R43" s="107">
        <f>('Dep05'!C50+'Dep05'!D50)-'Dep05'!B50</f>
        <v>0</v>
      </c>
      <c r="S43" s="109">
        <f>('Dep05'!F50+'Dep05'!G50)-'Dep05'!E50</f>
        <v>0</v>
      </c>
      <c r="T43" s="107">
        <f>('Dep06'!C50+'Dep06'!D50)-'Dep06'!B50</f>
        <v>0</v>
      </c>
      <c r="U43" s="109">
        <f>('Dep06'!F50+'Dep06'!G50)-'Dep06'!E50</f>
        <v>0</v>
      </c>
      <c r="V43" s="107">
        <f>('Dep13'!C50+'Dep13'!D50)-'Dep13'!B50</f>
        <v>0</v>
      </c>
      <c r="W43" s="109">
        <f>('Dep13'!F50+'Dep13'!G50)-'Dep13'!E50</f>
        <v>0</v>
      </c>
      <c r="X43" s="107">
        <f>('Dep83'!C50+'Dep83'!D50)-'Dep83'!B50</f>
        <v>0</v>
      </c>
      <c r="Y43" s="109">
        <f>('Dep83'!F50+'Dep83'!G50)-'Dep83'!E50</f>
        <v>0</v>
      </c>
      <c r="Z43" s="107">
        <f>('Dep84'!C50+'Dep84'!D50)-'Dep84'!B50</f>
        <v>0</v>
      </c>
      <c r="AA43" s="109">
        <f>('Dep84'!F50+'Dep84'!G50)-'Dep84'!E50</f>
        <v>0</v>
      </c>
    </row>
    <row r="44" spans="2:27" x14ac:dyDescent="0.25">
      <c r="E44" s="56">
        <v>41395</v>
      </c>
      <c r="F44" s="107">
        <f>Paca!B51-('Dep04'!B51+'Dep05'!B51+'Dep06'!B51+'Dep13'!B51+'Dep83'!B51+'Dep84'!B51)</f>
        <v>0</v>
      </c>
      <c r="G44" s="108">
        <f>Paca!C51-('Dep04'!C51+'Dep05'!C51+'Dep06'!C51+'Dep13'!C51+'Dep83'!C51+'Dep84'!C51)</f>
        <v>0</v>
      </c>
      <c r="H44" s="109">
        <f>Paca!D51-('Dep04'!D51+'Dep05'!D51+'Dep06'!D51+'Dep13'!D51+'Dep83'!D51+'Dep84'!D51)</f>
        <v>0</v>
      </c>
      <c r="I44" s="107">
        <f>Paca!E51-('Dep04'!E51+'Dep05'!E51+'Dep06'!E51+'Dep13'!E51+'Dep83'!E51+'Dep84'!E51)</f>
        <v>0</v>
      </c>
      <c r="J44" s="108">
        <f>Paca!F51-('Dep04'!F51+'Dep05'!F51+'Dep06'!F51+'Dep13'!F51+'Dep83'!F51+'Dep84'!F51)</f>
        <v>0</v>
      </c>
      <c r="K44" s="112">
        <f>Paca!G51-('Dep04'!G51+'Dep05'!G51+'Dep06'!G51+'Dep13'!G51+'Dep83'!G51+'Dep84'!G51)</f>
        <v>0</v>
      </c>
      <c r="L44" s="115">
        <f>('France métro'!C51+'France métro'!D51)-'France métro'!B51</f>
        <v>0</v>
      </c>
      <c r="M44" s="109">
        <f>('France métro'!F51+'France métro'!G51)-'France métro'!E51</f>
        <v>0</v>
      </c>
      <c r="N44" s="107">
        <f>(Paca!C51+Paca!D51)-Paca!B51</f>
        <v>0</v>
      </c>
      <c r="O44" s="109">
        <f>(Paca!F51+Paca!G51)-Paca!E51</f>
        <v>0</v>
      </c>
      <c r="P44" s="107">
        <f>('Dep04'!C51+'Dep04'!D51)-'Dep04'!B51</f>
        <v>0</v>
      </c>
      <c r="Q44" s="109">
        <f>('Dep04'!F51+'Dep04'!G51)-'Dep04'!E51</f>
        <v>0</v>
      </c>
      <c r="R44" s="107">
        <f>('Dep05'!C51+'Dep05'!D51)-'Dep05'!B51</f>
        <v>0</v>
      </c>
      <c r="S44" s="109">
        <f>('Dep05'!F51+'Dep05'!G51)-'Dep05'!E51</f>
        <v>0</v>
      </c>
      <c r="T44" s="107">
        <f>('Dep06'!C51+'Dep06'!D51)-'Dep06'!B51</f>
        <v>0</v>
      </c>
      <c r="U44" s="109">
        <f>('Dep06'!F51+'Dep06'!G51)-'Dep06'!E51</f>
        <v>0</v>
      </c>
      <c r="V44" s="107">
        <f>('Dep13'!C51+'Dep13'!D51)-'Dep13'!B51</f>
        <v>0</v>
      </c>
      <c r="W44" s="109">
        <f>('Dep13'!F51+'Dep13'!G51)-'Dep13'!E51</f>
        <v>0</v>
      </c>
      <c r="X44" s="107">
        <f>('Dep83'!C51+'Dep83'!D51)-'Dep83'!B51</f>
        <v>0</v>
      </c>
      <c r="Y44" s="109">
        <f>('Dep83'!F51+'Dep83'!G51)-'Dep83'!E51</f>
        <v>0</v>
      </c>
      <c r="Z44" s="107">
        <f>('Dep84'!C51+'Dep84'!D51)-'Dep84'!B51</f>
        <v>0</v>
      </c>
      <c r="AA44" s="109">
        <f>('Dep84'!F51+'Dep84'!G51)-'Dep84'!E51</f>
        <v>0</v>
      </c>
    </row>
    <row r="45" spans="2:27" x14ac:dyDescent="0.25">
      <c r="E45" s="56">
        <v>41426</v>
      </c>
      <c r="F45" s="107">
        <f>Paca!B52-('Dep04'!B52+'Dep05'!B52+'Dep06'!B52+'Dep13'!B52+'Dep83'!B52+'Dep84'!B52)</f>
        <v>0</v>
      </c>
      <c r="G45" s="108">
        <f>Paca!C52-('Dep04'!C52+'Dep05'!C52+'Dep06'!C52+'Dep13'!C52+'Dep83'!C52+'Dep84'!C52)</f>
        <v>0</v>
      </c>
      <c r="H45" s="109">
        <f>Paca!D52-('Dep04'!D52+'Dep05'!D52+'Dep06'!D52+'Dep13'!D52+'Dep83'!D52+'Dep84'!D52)</f>
        <v>0</v>
      </c>
      <c r="I45" s="107">
        <f>Paca!E52-('Dep04'!E52+'Dep05'!E52+'Dep06'!E52+'Dep13'!E52+'Dep83'!E52+'Dep84'!E52)</f>
        <v>0</v>
      </c>
      <c r="J45" s="108">
        <f>Paca!F52-('Dep04'!F52+'Dep05'!F52+'Dep06'!F52+'Dep13'!F52+'Dep83'!F52+'Dep84'!F52)</f>
        <v>0</v>
      </c>
      <c r="K45" s="112">
        <f>Paca!G52-('Dep04'!G52+'Dep05'!G52+'Dep06'!G52+'Dep13'!G52+'Dep83'!G52+'Dep84'!G52)</f>
        <v>0</v>
      </c>
      <c r="L45" s="115">
        <f>('France métro'!C52+'France métro'!D52)-'France métro'!B52</f>
        <v>0</v>
      </c>
      <c r="M45" s="109">
        <f>('France métro'!F52+'France métro'!G52)-'France métro'!E52</f>
        <v>0</v>
      </c>
      <c r="N45" s="107">
        <f>(Paca!C52+Paca!D52)-Paca!B52</f>
        <v>0</v>
      </c>
      <c r="O45" s="109">
        <f>(Paca!F52+Paca!G52)-Paca!E52</f>
        <v>0</v>
      </c>
      <c r="P45" s="107">
        <f>('Dep04'!C52+'Dep04'!D52)-'Dep04'!B52</f>
        <v>0</v>
      </c>
      <c r="Q45" s="109">
        <f>('Dep04'!F52+'Dep04'!G52)-'Dep04'!E52</f>
        <v>0</v>
      </c>
      <c r="R45" s="107">
        <f>('Dep05'!C52+'Dep05'!D52)-'Dep05'!B52</f>
        <v>0</v>
      </c>
      <c r="S45" s="109">
        <f>('Dep05'!F52+'Dep05'!G52)-'Dep05'!E52</f>
        <v>0</v>
      </c>
      <c r="T45" s="107">
        <f>('Dep06'!C52+'Dep06'!D52)-'Dep06'!B52</f>
        <v>0</v>
      </c>
      <c r="U45" s="109">
        <f>('Dep06'!F52+'Dep06'!G52)-'Dep06'!E52</f>
        <v>0</v>
      </c>
      <c r="V45" s="107">
        <f>('Dep13'!C52+'Dep13'!D52)-'Dep13'!B52</f>
        <v>0</v>
      </c>
      <c r="W45" s="109">
        <f>('Dep13'!F52+'Dep13'!G52)-'Dep13'!E52</f>
        <v>0</v>
      </c>
      <c r="X45" s="107">
        <f>('Dep83'!C52+'Dep83'!D52)-'Dep83'!B52</f>
        <v>0</v>
      </c>
      <c r="Y45" s="109">
        <f>('Dep83'!F52+'Dep83'!G52)-'Dep83'!E52</f>
        <v>0</v>
      </c>
      <c r="Z45" s="107">
        <f>('Dep84'!C52+'Dep84'!D52)-'Dep84'!B52</f>
        <v>0</v>
      </c>
      <c r="AA45" s="109">
        <f>('Dep84'!F52+'Dep84'!G52)-'Dep84'!E52</f>
        <v>0</v>
      </c>
    </row>
    <row r="46" spans="2:27" x14ac:dyDescent="0.25">
      <c r="E46" s="56">
        <v>41456</v>
      </c>
      <c r="F46" s="107">
        <f>Paca!B53-('Dep04'!B53+'Dep05'!B53+'Dep06'!B53+'Dep13'!B53+'Dep83'!B53+'Dep84'!B53)</f>
        <v>0</v>
      </c>
      <c r="G46" s="108">
        <f>Paca!C53-('Dep04'!C53+'Dep05'!C53+'Dep06'!C53+'Dep13'!C53+'Dep83'!C53+'Dep84'!C53)</f>
        <v>0</v>
      </c>
      <c r="H46" s="109">
        <f>Paca!D53-('Dep04'!D53+'Dep05'!D53+'Dep06'!D53+'Dep13'!D53+'Dep83'!D53+'Dep84'!D53)</f>
        <v>0</v>
      </c>
      <c r="I46" s="107">
        <f>Paca!E53-('Dep04'!E53+'Dep05'!E53+'Dep06'!E53+'Dep13'!E53+'Dep83'!E53+'Dep84'!E53)</f>
        <v>0</v>
      </c>
      <c r="J46" s="108">
        <f>Paca!F53-('Dep04'!F53+'Dep05'!F53+'Dep06'!F53+'Dep13'!F53+'Dep83'!F53+'Dep84'!F53)</f>
        <v>0</v>
      </c>
      <c r="K46" s="112">
        <f>Paca!G53-('Dep04'!G53+'Dep05'!G53+'Dep06'!G53+'Dep13'!G53+'Dep83'!G53+'Dep84'!G53)</f>
        <v>0</v>
      </c>
      <c r="L46" s="115">
        <f>('France métro'!C53+'France métro'!D53)-'France métro'!B53</f>
        <v>0</v>
      </c>
      <c r="M46" s="109">
        <f>('France métro'!F53+'France métro'!G53)-'France métro'!E53</f>
        <v>0</v>
      </c>
      <c r="N46" s="107">
        <f>(Paca!C53+Paca!D53)-Paca!B53</f>
        <v>0</v>
      </c>
      <c r="O46" s="109">
        <f>(Paca!F53+Paca!G53)-Paca!E53</f>
        <v>0</v>
      </c>
      <c r="P46" s="107">
        <f>('Dep04'!C53+'Dep04'!D53)-'Dep04'!B53</f>
        <v>0</v>
      </c>
      <c r="Q46" s="109">
        <f>('Dep04'!F53+'Dep04'!G53)-'Dep04'!E53</f>
        <v>0</v>
      </c>
      <c r="R46" s="107">
        <f>('Dep05'!C53+'Dep05'!D53)-'Dep05'!B53</f>
        <v>0</v>
      </c>
      <c r="S46" s="109">
        <f>('Dep05'!F53+'Dep05'!G53)-'Dep05'!E53</f>
        <v>0</v>
      </c>
      <c r="T46" s="107">
        <f>('Dep06'!C53+'Dep06'!D53)-'Dep06'!B53</f>
        <v>0</v>
      </c>
      <c r="U46" s="109">
        <f>('Dep06'!F53+'Dep06'!G53)-'Dep06'!E53</f>
        <v>0</v>
      </c>
      <c r="V46" s="107">
        <f>('Dep13'!C53+'Dep13'!D53)-'Dep13'!B53</f>
        <v>0</v>
      </c>
      <c r="W46" s="109">
        <f>('Dep13'!F53+'Dep13'!G53)-'Dep13'!E53</f>
        <v>0</v>
      </c>
      <c r="X46" s="107">
        <f>('Dep83'!C53+'Dep83'!D53)-'Dep83'!B53</f>
        <v>0</v>
      </c>
      <c r="Y46" s="109">
        <f>('Dep83'!F53+'Dep83'!G53)-'Dep83'!E53</f>
        <v>0</v>
      </c>
      <c r="Z46" s="107">
        <f>('Dep84'!C53+'Dep84'!D53)-'Dep84'!B53</f>
        <v>0</v>
      </c>
      <c r="AA46" s="109">
        <f>('Dep84'!F53+'Dep84'!G53)-'Dep84'!E53</f>
        <v>0</v>
      </c>
    </row>
    <row r="47" spans="2:27" x14ac:dyDescent="0.25">
      <c r="E47" s="56">
        <v>41487</v>
      </c>
      <c r="F47" s="107">
        <f>Paca!B54-('Dep04'!B54+'Dep05'!B54+'Dep06'!B54+'Dep13'!B54+'Dep83'!B54+'Dep84'!B54)</f>
        <v>0</v>
      </c>
      <c r="G47" s="108">
        <f>Paca!C54-('Dep04'!C54+'Dep05'!C54+'Dep06'!C54+'Dep13'!C54+'Dep83'!C54+'Dep84'!C54)</f>
        <v>0</v>
      </c>
      <c r="H47" s="109">
        <f>Paca!D54-('Dep04'!D54+'Dep05'!D54+'Dep06'!D54+'Dep13'!D54+'Dep83'!D54+'Dep84'!D54)</f>
        <v>0</v>
      </c>
      <c r="I47" s="107">
        <f>Paca!E54-('Dep04'!E54+'Dep05'!E54+'Dep06'!E54+'Dep13'!E54+'Dep83'!E54+'Dep84'!E54)</f>
        <v>0</v>
      </c>
      <c r="J47" s="108">
        <f>Paca!F54-('Dep04'!F54+'Dep05'!F54+'Dep06'!F54+'Dep13'!F54+'Dep83'!F54+'Dep84'!F54)</f>
        <v>0</v>
      </c>
      <c r="K47" s="112">
        <f>Paca!G54-('Dep04'!G54+'Dep05'!G54+'Dep06'!G54+'Dep13'!G54+'Dep83'!G54+'Dep84'!G54)</f>
        <v>0</v>
      </c>
      <c r="L47" s="115">
        <f>('France métro'!C54+'France métro'!D54)-'France métro'!B54</f>
        <v>0</v>
      </c>
      <c r="M47" s="109">
        <f>('France métro'!F54+'France métro'!G54)-'France métro'!E54</f>
        <v>0</v>
      </c>
      <c r="N47" s="107">
        <f>(Paca!C54+Paca!D54)-Paca!B54</f>
        <v>0</v>
      </c>
      <c r="O47" s="109">
        <f>(Paca!F54+Paca!G54)-Paca!E54</f>
        <v>0</v>
      </c>
      <c r="P47" s="107">
        <f>('Dep04'!C54+'Dep04'!D54)-'Dep04'!B54</f>
        <v>0</v>
      </c>
      <c r="Q47" s="109">
        <f>('Dep04'!F54+'Dep04'!G54)-'Dep04'!E54</f>
        <v>0</v>
      </c>
      <c r="R47" s="107">
        <f>('Dep05'!C54+'Dep05'!D54)-'Dep05'!B54</f>
        <v>0</v>
      </c>
      <c r="S47" s="109">
        <f>('Dep05'!F54+'Dep05'!G54)-'Dep05'!E54</f>
        <v>0</v>
      </c>
      <c r="T47" s="107">
        <f>('Dep06'!C54+'Dep06'!D54)-'Dep06'!B54</f>
        <v>0</v>
      </c>
      <c r="U47" s="109">
        <f>('Dep06'!F54+'Dep06'!G54)-'Dep06'!E54</f>
        <v>0</v>
      </c>
      <c r="V47" s="107">
        <f>('Dep13'!C54+'Dep13'!D54)-'Dep13'!B54</f>
        <v>0</v>
      </c>
      <c r="W47" s="109">
        <f>('Dep13'!F54+'Dep13'!G54)-'Dep13'!E54</f>
        <v>0</v>
      </c>
      <c r="X47" s="107">
        <f>('Dep83'!C54+'Dep83'!D54)-'Dep83'!B54</f>
        <v>0</v>
      </c>
      <c r="Y47" s="109">
        <f>('Dep83'!F54+'Dep83'!G54)-'Dep83'!E54</f>
        <v>0</v>
      </c>
      <c r="Z47" s="107">
        <f>('Dep84'!C54+'Dep84'!D54)-'Dep84'!B54</f>
        <v>0</v>
      </c>
      <c r="AA47" s="109">
        <f>('Dep84'!F54+'Dep84'!G54)-'Dep84'!E54</f>
        <v>0</v>
      </c>
    </row>
    <row r="48" spans="2:27" x14ac:dyDescent="0.25">
      <c r="E48" s="56">
        <v>41518</v>
      </c>
      <c r="F48" s="107">
        <f>Paca!B55-('Dep04'!B55+'Dep05'!B55+'Dep06'!B55+'Dep13'!B55+'Dep83'!B55+'Dep84'!B55)</f>
        <v>0</v>
      </c>
      <c r="G48" s="108">
        <f>Paca!C55-('Dep04'!C55+'Dep05'!C55+'Dep06'!C55+'Dep13'!C55+'Dep83'!C55+'Dep84'!C55)</f>
        <v>0</v>
      </c>
      <c r="H48" s="109">
        <f>Paca!D55-('Dep04'!D55+'Dep05'!D55+'Dep06'!D55+'Dep13'!D55+'Dep83'!D55+'Dep84'!D55)</f>
        <v>0</v>
      </c>
      <c r="I48" s="107">
        <f>Paca!E55-('Dep04'!E55+'Dep05'!E55+'Dep06'!E55+'Dep13'!E55+'Dep83'!E55+'Dep84'!E55)</f>
        <v>0</v>
      </c>
      <c r="J48" s="108">
        <f>Paca!F55-('Dep04'!F55+'Dep05'!F55+'Dep06'!F55+'Dep13'!F55+'Dep83'!F55+'Dep84'!F55)</f>
        <v>0</v>
      </c>
      <c r="K48" s="112">
        <f>Paca!G55-('Dep04'!G55+'Dep05'!G55+'Dep06'!G55+'Dep13'!G55+'Dep83'!G55+'Dep84'!G55)</f>
        <v>0</v>
      </c>
      <c r="L48" s="115">
        <f>('France métro'!C55+'France métro'!D55)-'France métro'!B55</f>
        <v>0</v>
      </c>
      <c r="M48" s="109">
        <f>('France métro'!F55+'France métro'!G55)-'France métro'!E55</f>
        <v>0</v>
      </c>
      <c r="N48" s="107">
        <f>(Paca!C55+Paca!D55)-Paca!B55</f>
        <v>0</v>
      </c>
      <c r="O48" s="109">
        <f>(Paca!F55+Paca!G55)-Paca!E55</f>
        <v>0</v>
      </c>
      <c r="P48" s="107">
        <f>('Dep04'!C55+'Dep04'!D55)-'Dep04'!B55</f>
        <v>0</v>
      </c>
      <c r="Q48" s="109">
        <f>('Dep04'!F55+'Dep04'!G55)-'Dep04'!E55</f>
        <v>0</v>
      </c>
      <c r="R48" s="107">
        <f>('Dep05'!C55+'Dep05'!D55)-'Dep05'!B55</f>
        <v>0</v>
      </c>
      <c r="S48" s="109">
        <f>('Dep05'!F55+'Dep05'!G55)-'Dep05'!E55</f>
        <v>0</v>
      </c>
      <c r="T48" s="107">
        <f>('Dep06'!C55+'Dep06'!D55)-'Dep06'!B55</f>
        <v>0</v>
      </c>
      <c r="U48" s="109">
        <f>('Dep06'!F55+'Dep06'!G55)-'Dep06'!E55</f>
        <v>0</v>
      </c>
      <c r="V48" s="107">
        <f>('Dep13'!C55+'Dep13'!D55)-'Dep13'!B55</f>
        <v>0</v>
      </c>
      <c r="W48" s="109">
        <f>('Dep13'!F55+'Dep13'!G55)-'Dep13'!E55</f>
        <v>0</v>
      </c>
      <c r="X48" s="107">
        <f>('Dep83'!C55+'Dep83'!D55)-'Dep83'!B55</f>
        <v>0</v>
      </c>
      <c r="Y48" s="109">
        <f>('Dep83'!F55+'Dep83'!G55)-'Dep83'!E55</f>
        <v>0</v>
      </c>
      <c r="Z48" s="107">
        <f>('Dep84'!C55+'Dep84'!D55)-'Dep84'!B55</f>
        <v>0</v>
      </c>
      <c r="AA48" s="109">
        <f>('Dep84'!F55+'Dep84'!G55)-'Dep84'!E55</f>
        <v>0</v>
      </c>
    </row>
    <row r="49" spans="5:27" x14ac:dyDescent="0.25">
      <c r="E49" s="56">
        <v>41548</v>
      </c>
      <c r="F49" s="107">
        <f>Paca!B56-('Dep04'!B56+'Dep05'!B56+'Dep06'!B56+'Dep13'!B56+'Dep83'!B56+'Dep84'!B56)</f>
        <v>0</v>
      </c>
      <c r="G49" s="108">
        <f>Paca!C56-('Dep04'!C56+'Dep05'!C56+'Dep06'!C56+'Dep13'!C56+'Dep83'!C56+'Dep84'!C56)</f>
        <v>0</v>
      </c>
      <c r="H49" s="109">
        <f>Paca!D56-('Dep04'!D56+'Dep05'!D56+'Dep06'!D56+'Dep13'!D56+'Dep83'!D56+'Dep84'!D56)</f>
        <v>0</v>
      </c>
      <c r="I49" s="107">
        <f>Paca!E56-('Dep04'!E56+'Dep05'!E56+'Dep06'!E56+'Dep13'!E56+'Dep83'!E56+'Dep84'!E56)</f>
        <v>0</v>
      </c>
      <c r="J49" s="108">
        <f>Paca!F56-('Dep04'!F56+'Dep05'!F56+'Dep06'!F56+'Dep13'!F56+'Dep83'!F56+'Dep84'!F56)</f>
        <v>0</v>
      </c>
      <c r="K49" s="112">
        <f>Paca!G56-('Dep04'!G56+'Dep05'!G56+'Dep06'!G56+'Dep13'!G56+'Dep83'!G56+'Dep84'!G56)</f>
        <v>0</v>
      </c>
      <c r="L49" s="115">
        <f>('France métro'!C56+'France métro'!D56)-'France métro'!B56</f>
        <v>0</v>
      </c>
      <c r="M49" s="109">
        <f>('France métro'!F56+'France métro'!G56)-'France métro'!E56</f>
        <v>0</v>
      </c>
      <c r="N49" s="107">
        <f>(Paca!C56+Paca!D56)-Paca!B56</f>
        <v>0</v>
      </c>
      <c r="O49" s="109">
        <f>(Paca!F56+Paca!G56)-Paca!E56</f>
        <v>0</v>
      </c>
      <c r="P49" s="107">
        <f>('Dep04'!C56+'Dep04'!D56)-'Dep04'!B56</f>
        <v>0</v>
      </c>
      <c r="Q49" s="109">
        <f>('Dep04'!F56+'Dep04'!G56)-'Dep04'!E56</f>
        <v>0</v>
      </c>
      <c r="R49" s="107">
        <f>('Dep05'!C56+'Dep05'!D56)-'Dep05'!B56</f>
        <v>0</v>
      </c>
      <c r="S49" s="109">
        <f>('Dep05'!F56+'Dep05'!G56)-'Dep05'!E56</f>
        <v>0</v>
      </c>
      <c r="T49" s="107">
        <f>('Dep06'!C56+'Dep06'!D56)-'Dep06'!B56</f>
        <v>0</v>
      </c>
      <c r="U49" s="109">
        <f>('Dep06'!F56+'Dep06'!G56)-'Dep06'!E56</f>
        <v>0</v>
      </c>
      <c r="V49" s="107">
        <f>('Dep13'!C56+'Dep13'!D56)-'Dep13'!B56</f>
        <v>0</v>
      </c>
      <c r="W49" s="109">
        <f>('Dep13'!F56+'Dep13'!G56)-'Dep13'!E56</f>
        <v>0</v>
      </c>
      <c r="X49" s="107">
        <f>('Dep83'!C56+'Dep83'!D56)-'Dep83'!B56</f>
        <v>0</v>
      </c>
      <c r="Y49" s="109">
        <f>('Dep83'!F56+'Dep83'!G56)-'Dep83'!E56</f>
        <v>0</v>
      </c>
      <c r="Z49" s="107">
        <f>('Dep84'!C56+'Dep84'!D56)-'Dep84'!B56</f>
        <v>0</v>
      </c>
      <c r="AA49" s="109">
        <f>('Dep84'!F56+'Dep84'!G56)-'Dep84'!E56</f>
        <v>0</v>
      </c>
    </row>
    <row r="50" spans="5:27" x14ac:dyDescent="0.25">
      <c r="E50" s="56">
        <v>41579</v>
      </c>
      <c r="F50" s="107">
        <f>Paca!B57-('Dep04'!B57+'Dep05'!B57+'Dep06'!B57+'Dep13'!B57+'Dep83'!B57+'Dep84'!B57)</f>
        <v>0</v>
      </c>
      <c r="G50" s="108">
        <f>Paca!C57-('Dep04'!C57+'Dep05'!C57+'Dep06'!C57+'Dep13'!C57+'Dep83'!C57+'Dep84'!C57)</f>
        <v>0</v>
      </c>
      <c r="H50" s="109">
        <f>Paca!D57-('Dep04'!D57+'Dep05'!D57+'Dep06'!D57+'Dep13'!D57+'Dep83'!D57+'Dep84'!D57)</f>
        <v>0</v>
      </c>
      <c r="I50" s="107">
        <f>Paca!E57-('Dep04'!E57+'Dep05'!E57+'Dep06'!E57+'Dep13'!E57+'Dep83'!E57+'Dep84'!E57)</f>
        <v>0</v>
      </c>
      <c r="J50" s="108">
        <f>Paca!F57-('Dep04'!F57+'Dep05'!F57+'Dep06'!F57+'Dep13'!F57+'Dep83'!F57+'Dep84'!F57)</f>
        <v>0</v>
      </c>
      <c r="K50" s="112">
        <f>Paca!G57-('Dep04'!G57+'Dep05'!G57+'Dep06'!G57+'Dep13'!G57+'Dep83'!G57+'Dep84'!G57)</f>
        <v>0</v>
      </c>
      <c r="L50" s="115">
        <f>('France métro'!C57+'France métro'!D57)-'France métro'!B57</f>
        <v>0</v>
      </c>
      <c r="M50" s="109">
        <f>('France métro'!F57+'France métro'!G57)-'France métro'!E57</f>
        <v>0</v>
      </c>
      <c r="N50" s="107">
        <f>(Paca!C57+Paca!D57)-Paca!B57</f>
        <v>0</v>
      </c>
      <c r="O50" s="109">
        <f>(Paca!F57+Paca!G57)-Paca!E57</f>
        <v>0</v>
      </c>
      <c r="P50" s="107">
        <f>('Dep04'!C57+'Dep04'!D57)-'Dep04'!B57</f>
        <v>0</v>
      </c>
      <c r="Q50" s="109">
        <f>('Dep04'!F57+'Dep04'!G57)-'Dep04'!E57</f>
        <v>0</v>
      </c>
      <c r="R50" s="107">
        <f>('Dep05'!C57+'Dep05'!D57)-'Dep05'!B57</f>
        <v>0</v>
      </c>
      <c r="S50" s="109">
        <f>('Dep05'!F57+'Dep05'!G57)-'Dep05'!E57</f>
        <v>0</v>
      </c>
      <c r="T50" s="107">
        <f>('Dep06'!C57+'Dep06'!D57)-'Dep06'!B57</f>
        <v>0</v>
      </c>
      <c r="U50" s="109">
        <f>('Dep06'!F57+'Dep06'!G57)-'Dep06'!E57</f>
        <v>0</v>
      </c>
      <c r="V50" s="107">
        <f>('Dep13'!C57+'Dep13'!D57)-'Dep13'!B57</f>
        <v>0</v>
      </c>
      <c r="W50" s="109">
        <f>('Dep13'!F57+'Dep13'!G57)-'Dep13'!E57</f>
        <v>0</v>
      </c>
      <c r="X50" s="107">
        <f>('Dep83'!C57+'Dep83'!D57)-'Dep83'!B57</f>
        <v>0</v>
      </c>
      <c r="Y50" s="109">
        <f>('Dep83'!F57+'Dep83'!G57)-'Dep83'!E57</f>
        <v>0</v>
      </c>
      <c r="Z50" s="107">
        <f>('Dep84'!C57+'Dep84'!D57)-'Dep84'!B57</f>
        <v>0</v>
      </c>
      <c r="AA50" s="109">
        <f>('Dep84'!F57+'Dep84'!G57)-'Dep84'!E57</f>
        <v>0</v>
      </c>
    </row>
    <row r="51" spans="5:27" x14ac:dyDescent="0.25">
      <c r="E51" s="56">
        <v>41609</v>
      </c>
      <c r="F51" s="107">
        <f>Paca!B58-('Dep04'!B58+'Dep05'!B58+'Dep06'!B58+'Dep13'!B58+'Dep83'!B58+'Dep84'!B58)</f>
        <v>0</v>
      </c>
      <c r="G51" s="108">
        <f>Paca!C58-('Dep04'!C58+'Dep05'!C58+'Dep06'!C58+'Dep13'!C58+'Dep83'!C58+'Dep84'!C58)</f>
        <v>0</v>
      </c>
      <c r="H51" s="109">
        <f>Paca!D58-('Dep04'!D58+'Dep05'!D58+'Dep06'!D58+'Dep13'!D58+'Dep83'!D58+'Dep84'!D58)</f>
        <v>0</v>
      </c>
      <c r="I51" s="107">
        <f>Paca!E58-('Dep04'!E58+'Dep05'!E58+'Dep06'!E58+'Dep13'!E58+'Dep83'!E58+'Dep84'!E58)</f>
        <v>0</v>
      </c>
      <c r="J51" s="108">
        <f>Paca!F58-('Dep04'!F58+'Dep05'!F58+'Dep06'!F58+'Dep13'!F58+'Dep83'!F58+'Dep84'!F58)</f>
        <v>0</v>
      </c>
      <c r="K51" s="112">
        <f>Paca!G58-('Dep04'!G58+'Dep05'!G58+'Dep06'!G58+'Dep13'!G58+'Dep83'!G58+'Dep84'!G58)</f>
        <v>0</v>
      </c>
      <c r="L51" s="115">
        <f>('France métro'!C58+'France métro'!D58)-'France métro'!B58</f>
        <v>0</v>
      </c>
      <c r="M51" s="109">
        <f>('France métro'!F58+'France métro'!G58)-'France métro'!E58</f>
        <v>0</v>
      </c>
      <c r="N51" s="107">
        <f>(Paca!C58+Paca!D58)-Paca!B58</f>
        <v>0</v>
      </c>
      <c r="O51" s="109">
        <f>(Paca!F58+Paca!G58)-Paca!E58</f>
        <v>0</v>
      </c>
      <c r="P51" s="107">
        <f>('Dep04'!C58+'Dep04'!D58)-'Dep04'!B58</f>
        <v>0</v>
      </c>
      <c r="Q51" s="109">
        <f>('Dep04'!F58+'Dep04'!G58)-'Dep04'!E58</f>
        <v>0</v>
      </c>
      <c r="R51" s="107">
        <f>('Dep05'!C58+'Dep05'!D58)-'Dep05'!B58</f>
        <v>0</v>
      </c>
      <c r="S51" s="109">
        <f>('Dep05'!F58+'Dep05'!G58)-'Dep05'!E58</f>
        <v>0</v>
      </c>
      <c r="T51" s="107">
        <f>('Dep06'!C58+'Dep06'!D58)-'Dep06'!B58</f>
        <v>0</v>
      </c>
      <c r="U51" s="109">
        <f>('Dep06'!F58+'Dep06'!G58)-'Dep06'!E58</f>
        <v>0</v>
      </c>
      <c r="V51" s="107">
        <f>('Dep13'!C58+'Dep13'!D58)-'Dep13'!B58</f>
        <v>0</v>
      </c>
      <c r="W51" s="109">
        <f>('Dep13'!F58+'Dep13'!G58)-'Dep13'!E58</f>
        <v>0</v>
      </c>
      <c r="X51" s="107">
        <f>('Dep83'!C58+'Dep83'!D58)-'Dep83'!B58</f>
        <v>0</v>
      </c>
      <c r="Y51" s="109">
        <f>('Dep83'!F58+'Dep83'!G58)-'Dep83'!E58</f>
        <v>0</v>
      </c>
      <c r="Z51" s="107">
        <f>('Dep84'!C58+'Dep84'!D58)-'Dep84'!B58</f>
        <v>0</v>
      </c>
      <c r="AA51" s="109">
        <f>('Dep84'!F58+'Dep84'!G58)-'Dep84'!E58</f>
        <v>0</v>
      </c>
    </row>
    <row r="52" spans="5:27" x14ac:dyDescent="0.25">
      <c r="E52" s="56">
        <v>41640</v>
      </c>
      <c r="F52" s="107">
        <f>Paca!B59-('Dep04'!B59+'Dep05'!B59+'Dep06'!B59+'Dep13'!B59+'Dep83'!B59+'Dep84'!B59)</f>
        <v>0</v>
      </c>
      <c r="G52" s="108">
        <f>Paca!C59-('Dep04'!C59+'Dep05'!C59+'Dep06'!C59+'Dep13'!C59+'Dep83'!C59+'Dep84'!C59)</f>
        <v>0</v>
      </c>
      <c r="H52" s="109">
        <f>Paca!D59-('Dep04'!D59+'Dep05'!D59+'Dep06'!D59+'Dep13'!D59+'Dep83'!D59+'Dep84'!D59)</f>
        <v>0</v>
      </c>
      <c r="I52" s="107">
        <f>Paca!E59-('Dep04'!E59+'Dep05'!E59+'Dep06'!E59+'Dep13'!E59+'Dep83'!E59+'Dep84'!E59)</f>
        <v>0</v>
      </c>
      <c r="J52" s="108">
        <f>Paca!F59-('Dep04'!F59+'Dep05'!F59+'Dep06'!F59+'Dep13'!F59+'Dep83'!F59+'Dep84'!F59)</f>
        <v>0</v>
      </c>
      <c r="K52" s="112">
        <f>Paca!G59-('Dep04'!G59+'Dep05'!G59+'Dep06'!G59+'Dep13'!G59+'Dep83'!G59+'Dep84'!G59)</f>
        <v>0</v>
      </c>
      <c r="L52" s="115">
        <f>('France métro'!C59+'France métro'!D59)-'France métro'!B59</f>
        <v>0</v>
      </c>
      <c r="M52" s="109">
        <f>('France métro'!F59+'France métro'!G59)-'France métro'!E59</f>
        <v>0</v>
      </c>
      <c r="N52" s="107">
        <f>(Paca!C59+Paca!D59)-Paca!B59</f>
        <v>0</v>
      </c>
      <c r="O52" s="109">
        <f>(Paca!F59+Paca!G59)-Paca!E59</f>
        <v>0</v>
      </c>
      <c r="P52" s="107">
        <f>('Dep04'!C59+'Dep04'!D59)-'Dep04'!B59</f>
        <v>0</v>
      </c>
      <c r="Q52" s="109">
        <f>('Dep04'!F59+'Dep04'!G59)-'Dep04'!E59</f>
        <v>0</v>
      </c>
      <c r="R52" s="107">
        <f>('Dep05'!C59+'Dep05'!D59)-'Dep05'!B59</f>
        <v>0</v>
      </c>
      <c r="S52" s="109">
        <f>('Dep05'!F59+'Dep05'!G59)-'Dep05'!E59</f>
        <v>0</v>
      </c>
      <c r="T52" s="107">
        <f>('Dep06'!C59+'Dep06'!D59)-'Dep06'!B59</f>
        <v>0</v>
      </c>
      <c r="U52" s="109">
        <f>('Dep06'!F59+'Dep06'!G59)-'Dep06'!E59</f>
        <v>0</v>
      </c>
      <c r="V52" s="107">
        <f>('Dep13'!C59+'Dep13'!D59)-'Dep13'!B59</f>
        <v>0</v>
      </c>
      <c r="W52" s="109">
        <f>('Dep13'!F59+'Dep13'!G59)-'Dep13'!E59</f>
        <v>0</v>
      </c>
      <c r="X52" s="107">
        <f>('Dep83'!C59+'Dep83'!D59)-'Dep83'!B59</f>
        <v>0</v>
      </c>
      <c r="Y52" s="109">
        <f>('Dep83'!F59+'Dep83'!G59)-'Dep83'!E59</f>
        <v>0</v>
      </c>
      <c r="Z52" s="107">
        <f>('Dep84'!C59+'Dep84'!D59)-'Dep84'!B59</f>
        <v>0</v>
      </c>
      <c r="AA52" s="109">
        <f>('Dep84'!F59+'Dep84'!G59)-'Dep84'!E59</f>
        <v>0</v>
      </c>
    </row>
    <row r="53" spans="5:27" x14ac:dyDescent="0.25">
      <c r="E53" s="56">
        <v>41671</v>
      </c>
      <c r="F53" s="107">
        <f>Paca!B60-('Dep04'!B60+'Dep05'!B60+'Dep06'!B60+'Dep13'!B60+'Dep83'!B60+'Dep84'!B60)</f>
        <v>0</v>
      </c>
      <c r="G53" s="108">
        <f>Paca!C60-('Dep04'!C60+'Dep05'!C60+'Dep06'!C60+'Dep13'!C60+'Dep83'!C60+'Dep84'!C60)</f>
        <v>0</v>
      </c>
      <c r="H53" s="109">
        <f>Paca!D60-('Dep04'!D60+'Dep05'!D60+'Dep06'!D60+'Dep13'!D60+'Dep83'!D60+'Dep84'!D60)</f>
        <v>0</v>
      </c>
      <c r="I53" s="107">
        <f>Paca!E60-('Dep04'!E60+'Dep05'!E60+'Dep06'!E60+'Dep13'!E60+'Dep83'!E60+'Dep84'!E60)</f>
        <v>0</v>
      </c>
      <c r="J53" s="108">
        <f>Paca!F60-('Dep04'!F60+'Dep05'!F60+'Dep06'!F60+'Dep13'!F60+'Dep83'!F60+'Dep84'!F60)</f>
        <v>0</v>
      </c>
      <c r="K53" s="112">
        <f>Paca!G60-('Dep04'!G60+'Dep05'!G60+'Dep06'!G60+'Dep13'!G60+'Dep83'!G60+'Dep84'!G60)</f>
        <v>0</v>
      </c>
      <c r="L53" s="115">
        <f>('France métro'!C60+'France métro'!D60)-'France métro'!B60</f>
        <v>0</v>
      </c>
      <c r="M53" s="109">
        <f>('France métro'!F60+'France métro'!G60)-'France métro'!E60</f>
        <v>0</v>
      </c>
      <c r="N53" s="107">
        <f>(Paca!C60+Paca!D60)-Paca!B60</f>
        <v>0</v>
      </c>
      <c r="O53" s="109">
        <f>(Paca!F60+Paca!G60)-Paca!E60</f>
        <v>0</v>
      </c>
      <c r="P53" s="107">
        <f>('Dep04'!C60+'Dep04'!D60)-'Dep04'!B60</f>
        <v>0</v>
      </c>
      <c r="Q53" s="109">
        <f>('Dep04'!F60+'Dep04'!G60)-'Dep04'!E60</f>
        <v>0</v>
      </c>
      <c r="R53" s="107">
        <f>('Dep05'!C60+'Dep05'!D60)-'Dep05'!B60</f>
        <v>0</v>
      </c>
      <c r="S53" s="109">
        <f>('Dep05'!F60+'Dep05'!G60)-'Dep05'!E60</f>
        <v>0</v>
      </c>
      <c r="T53" s="107">
        <f>('Dep06'!C60+'Dep06'!D60)-'Dep06'!B60</f>
        <v>0</v>
      </c>
      <c r="U53" s="109">
        <f>('Dep06'!F60+'Dep06'!G60)-'Dep06'!E60</f>
        <v>0</v>
      </c>
      <c r="V53" s="107">
        <f>('Dep13'!C60+'Dep13'!D60)-'Dep13'!B60</f>
        <v>0</v>
      </c>
      <c r="W53" s="109">
        <f>('Dep13'!F60+'Dep13'!G60)-'Dep13'!E60</f>
        <v>0</v>
      </c>
      <c r="X53" s="107">
        <f>('Dep83'!C60+'Dep83'!D60)-'Dep83'!B60</f>
        <v>0</v>
      </c>
      <c r="Y53" s="109">
        <f>('Dep83'!F60+'Dep83'!G60)-'Dep83'!E60</f>
        <v>0</v>
      </c>
      <c r="Z53" s="107">
        <f>('Dep84'!C60+'Dep84'!D60)-'Dep84'!B60</f>
        <v>0</v>
      </c>
      <c r="AA53" s="109">
        <f>('Dep84'!F60+'Dep84'!G60)-'Dep84'!E60</f>
        <v>0</v>
      </c>
    </row>
    <row r="54" spans="5:27" x14ac:dyDescent="0.25">
      <c r="E54" s="56">
        <v>41699</v>
      </c>
      <c r="F54" s="107">
        <f>Paca!B61-('Dep04'!B61+'Dep05'!B61+'Dep06'!B61+'Dep13'!B61+'Dep83'!B61+'Dep84'!B61)</f>
        <v>0</v>
      </c>
      <c r="G54" s="108">
        <f>Paca!C61-('Dep04'!C61+'Dep05'!C61+'Dep06'!C61+'Dep13'!C61+'Dep83'!C61+'Dep84'!C61)</f>
        <v>0</v>
      </c>
      <c r="H54" s="109">
        <f>Paca!D61-('Dep04'!D61+'Dep05'!D61+'Dep06'!D61+'Dep13'!D61+'Dep83'!D61+'Dep84'!D61)</f>
        <v>0</v>
      </c>
      <c r="I54" s="107">
        <f>Paca!E61-('Dep04'!E61+'Dep05'!E61+'Dep06'!E61+'Dep13'!E61+'Dep83'!E61+'Dep84'!E61)</f>
        <v>0</v>
      </c>
      <c r="J54" s="108">
        <f>Paca!F61-('Dep04'!F61+'Dep05'!F61+'Dep06'!F61+'Dep13'!F61+'Dep83'!F61+'Dep84'!F61)</f>
        <v>0</v>
      </c>
      <c r="K54" s="112">
        <f>Paca!G61-('Dep04'!G61+'Dep05'!G61+'Dep06'!G61+'Dep13'!G61+'Dep83'!G61+'Dep84'!G61)</f>
        <v>0</v>
      </c>
      <c r="L54" s="115">
        <f>('France métro'!C61+'France métro'!D61)-'France métro'!B61</f>
        <v>0</v>
      </c>
      <c r="M54" s="109">
        <f>('France métro'!F61+'France métro'!G61)-'France métro'!E61</f>
        <v>0</v>
      </c>
      <c r="N54" s="107">
        <f>(Paca!C61+Paca!D61)-Paca!B61</f>
        <v>0</v>
      </c>
      <c r="O54" s="109">
        <f>(Paca!F61+Paca!G61)-Paca!E61</f>
        <v>0</v>
      </c>
      <c r="P54" s="107">
        <f>('Dep04'!C61+'Dep04'!D61)-'Dep04'!B61</f>
        <v>0</v>
      </c>
      <c r="Q54" s="109">
        <f>('Dep04'!F61+'Dep04'!G61)-'Dep04'!E61</f>
        <v>0</v>
      </c>
      <c r="R54" s="107">
        <f>('Dep05'!C61+'Dep05'!D61)-'Dep05'!B61</f>
        <v>0</v>
      </c>
      <c r="S54" s="109">
        <f>('Dep05'!F61+'Dep05'!G61)-'Dep05'!E61</f>
        <v>0</v>
      </c>
      <c r="T54" s="107">
        <f>('Dep06'!C61+'Dep06'!D61)-'Dep06'!B61</f>
        <v>0</v>
      </c>
      <c r="U54" s="109">
        <f>('Dep06'!F61+'Dep06'!G61)-'Dep06'!E61</f>
        <v>0</v>
      </c>
      <c r="V54" s="107">
        <f>('Dep13'!C61+'Dep13'!D61)-'Dep13'!B61</f>
        <v>0</v>
      </c>
      <c r="W54" s="109">
        <f>('Dep13'!F61+'Dep13'!G61)-'Dep13'!E61</f>
        <v>0</v>
      </c>
      <c r="X54" s="107">
        <f>('Dep83'!C61+'Dep83'!D61)-'Dep83'!B61</f>
        <v>0</v>
      </c>
      <c r="Y54" s="109">
        <f>('Dep83'!F61+'Dep83'!G61)-'Dep83'!E61</f>
        <v>0</v>
      </c>
      <c r="Z54" s="107">
        <f>('Dep84'!C61+'Dep84'!D61)-'Dep84'!B61</f>
        <v>0</v>
      </c>
      <c r="AA54" s="109">
        <f>('Dep84'!F61+'Dep84'!G61)-'Dep84'!E61</f>
        <v>0</v>
      </c>
    </row>
    <row r="55" spans="5:27" x14ac:dyDescent="0.25">
      <c r="E55" s="56">
        <v>41730</v>
      </c>
      <c r="F55" s="107">
        <f>Paca!B62-('Dep04'!B62+'Dep05'!B62+'Dep06'!B62+'Dep13'!B62+'Dep83'!B62+'Dep84'!B62)</f>
        <v>0</v>
      </c>
      <c r="G55" s="108">
        <f>Paca!C62-('Dep04'!C62+'Dep05'!C62+'Dep06'!C62+'Dep13'!C62+'Dep83'!C62+'Dep84'!C62)</f>
        <v>0</v>
      </c>
      <c r="H55" s="109">
        <f>Paca!D62-('Dep04'!D62+'Dep05'!D62+'Dep06'!D62+'Dep13'!D62+'Dep83'!D62+'Dep84'!D62)</f>
        <v>0</v>
      </c>
      <c r="I55" s="107">
        <f>Paca!E62-('Dep04'!E62+'Dep05'!E62+'Dep06'!E62+'Dep13'!E62+'Dep83'!E62+'Dep84'!E62)</f>
        <v>0</v>
      </c>
      <c r="J55" s="108">
        <f>Paca!F62-('Dep04'!F62+'Dep05'!F62+'Dep06'!F62+'Dep13'!F62+'Dep83'!F62+'Dep84'!F62)</f>
        <v>0</v>
      </c>
      <c r="K55" s="112">
        <f>Paca!G62-('Dep04'!G62+'Dep05'!G62+'Dep06'!G62+'Dep13'!G62+'Dep83'!G62+'Dep84'!G62)</f>
        <v>0</v>
      </c>
      <c r="L55" s="115">
        <f>('France métro'!C62+'France métro'!D62)-'France métro'!B62</f>
        <v>0</v>
      </c>
      <c r="M55" s="109">
        <f>('France métro'!F62+'France métro'!G62)-'France métro'!E62</f>
        <v>0</v>
      </c>
      <c r="N55" s="107">
        <f>(Paca!C62+Paca!D62)-Paca!B62</f>
        <v>0</v>
      </c>
      <c r="O55" s="109">
        <f>(Paca!F62+Paca!G62)-Paca!E62</f>
        <v>0</v>
      </c>
      <c r="P55" s="107">
        <f>('Dep04'!C62+'Dep04'!D62)-'Dep04'!B62</f>
        <v>0</v>
      </c>
      <c r="Q55" s="109">
        <f>('Dep04'!F62+'Dep04'!G62)-'Dep04'!E62</f>
        <v>0</v>
      </c>
      <c r="R55" s="107">
        <f>('Dep05'!C62+'Dep05'!D62)-'Dep05'!B62</f>
        <v>0</v>
      </c>
      <c r="S55" s="109">
        <f>('Dep05'!F62+'Dep05'!G62)-'Dep05'!E62</f>
        <v>0</v>
      </c>
      <c r="T55" s="107">
        <f>('Dep06'!C62+'Dep06'!D62)-'Dep06'!B62</f>
        <v>0</v>
      </c>
      <c r="U55" s="109">
        <f>('Dep06'!F62+'Dep06'!G62)-'Dep06'!E62</f>
        <v>0</v>
      </c>
      <c r="V55" s="107">
        <f>('Dep13'!C62+'Dep13'!D62)-'Dep13'!B62</f>
        <v>0</v>
      </c>
      <c r="W55" s="109">
        <f>('Dep13'!F62+'Dep13'!G62)-'Dep13'!E62</f>
        <v>0</v>
      </c>
      <c r="X55" s="107">
        <f>('Dep83'!C62+'Dep83'!D62)-'Dep83'!B62</f>
        <v>0</v>
      </c>
      <c r="Y55" s="109">
        <f>('Dep83'!F62+'Dep83'!G62)-'Dep83'!E62</f>
        <v>0</v>
      </c>
      <c r="Z55" s="107">
        <f>('Dep84'!C62+'Dep84'!D62)-'Dep84'!B62</f>
        <v>0</v>
      </c>
      <c r="AA55" s="109">
        <f>('Dep84'!F62+'Dep84'!G62)-'Dep84'!E62</f>
        <v>0</v>
      </c>
    </row>
    <row r="56" spans="5:27" x14ac:dyDescent="0.25">
      <c r="E56" s="56">
        <v>41760</v>
      </c>
      <c r="F56" s="107">
        <f>Paca!B63-('Dep04'!B63+'Dep05'!B63+'Dep06'!B63+'Dep13'!B63+'Dep83'!B63+'Dep84'!B63)</f>
        <v>0</v>
      </c>
      <c r="G56" s="108">
        <f>Paca!C63-('Dep04'!C63+'Dep05'!C63+'Dep06'!C63+'Dep13'!C63+'Dep83'!C63+'Dep84'!C63)</f>
        <v>0</v>
      </c>
      <c r="H56" s="109">
        <f>Paca!D63-('Dep04'!D63+'Dep05'!D63+'Dep06'!D63+'Dep13'!D63+'Dep83'!D63+'Dep84'!D63)</f>
        <v>0</v>
      </c>
      <c r="I56" s="107">
        <f>Paca!E63-('Dep04'!E63+'Dep05'!E63+'Dep06'!E63+'Dep13'!E63+'Dep83'!E63+'Dep84'!E63)</f>
        <v>0</v>
      </c>
      <c r="J56" s="108">
        <f>Paca!F63-('Dep04'!F63+'Dep05'!F63+'Dep06'!F63+'Dep13'!F63+'Dep83'!F63+'Dep84'!F63)</f>
        <v>0</v>
      </c>
      <c r="K56" s="112">
        <f>Paca!G63-('Dep04'!G63+'Dep05'!G63+'Dep06'!G63+'Dep13'!G63+'Dep83'!G63+'Dep84'!G63)</f>
        <v>0</v>
      </c>
      <c r="L56" s="115">
        <f>('France métro'!C63+'France métro'!D63)-'France métro'!B63</f>
        <v>0</v>
      </c>
      <c r="M56" s="109">
        <f>('France métro'!F63+'France métro'!G63)-'France métro'!E63</f>
        <v>0</v>
      </c>
      <c r="N56" s="107">
        <f>(Paca!C63+Paca!D63)-Paca!B63</f>
        <v>0</v>
      </c>
      <c r="O56" s="109">
        <f>(Paca!F63+Paca!G63)-Paca!E63</f>
        <v>0</v>
      </c>
      <c r="P56" s="107">
        <f>('Dep04'!C63+'Dep04'!D63)-'Dep04'!B63</f>
        <v>0</v>
      </c>
      <c r="Q56" s="109">
        <f>('Dep04'!F63+'Dep04'!G63)-'Dep04'!E63</f>
        <v>0</v>
      </c>
      <c r="R56" s="107">
        <f>('Dep05'!C63+'Dep05'!D63)-'Dep05'!B63</f>
        <v>0</v>
      </c>
      <c r="S56" s="109">
        <f>('Dep05'!F63+'Dep05'!G63)-'Dep05'!E63</f>
        <v>0</v>
      </c>
      <c r="T56" s="107">
        <f>('Dep06'!C63+'Dep06'!D63)-'Dep06'!B63</f>
        <v>0</v>
      </c>
      <c r="U56" s="109">
        <f>('Dep06'!F63+'Dep06'!G63)-'Dep06'!E63</f>
        <v>0</v>
      </c>
      <c r="V56" s="107">
        <f>('Dep13'!C63+'Dep13'!D63)-'Dep13'!B63</f>
        <v>0</v>
      </c>
      <c r="W56" s="109">
        <f>('Dep13'!F63+'Dep13'!G63)-'Dep13'!E63</f>
        <v>0</v>
      </c>
      <c r="X56" s="107">
        <f>('Dep83'!C63+'Dep83'!D63)-'Dep83'!B63</f>
        <v>0</v>
      </c>
      <c r="Y56" s="109">
        <f>('Dep83'!F63+'Dep83'!G63)-'Dep83'!E63</f>
        <v>0</v>
      </c>
      <c r="Z56" s="107">
        <f>('Dep84'!C63+'Dep84'!D63)-'Dep84'!B63</f>
        <v>0</v>
      </c>
      <c r="AA56" s="109">
        <f>('Dep84'!F63+'Dep84'!G63)-'Dep84'!E63</f>
        <v>0</v>
      </c>
    </row>
    <row r="57" spans="5:27" x14ac:dyDescent="0.25">
      <c r="E57" s="56">
        <v>41791</v>
      </c>
      <c r="F57" s="107">
        <f>Paca!B64-('Dep04'!B64+'Dep05'!B64+'Dep06'!B64+'Dep13'!B64+'Dep83'!B64+'Dep84'!B64)</f>
        <v>0</v>
      </c>
      <c r="G57" s="108">
        <f>Paca!C64-('Dep04'!C64+'Dep05'!C64+'Dep06'!C64+'Dep13'!C64+'Dep83'!C64+'Dep84'!C64)</f>
        <v>0</v>
      </c>
      <c r="H57" s="109">
        <f>Paca!D64-('Dep04'!D64+'Dep05'!D64+'Dep06'!D64+'Dep13'!D64+'Dep83'!D64+'Dep84'!D64)</f>
        <v>0</v>
      </c>
      <c r="I57" s="107">
        <f>Paca!E64-('Dep04'!E64+'Dep05'!E64+'Dep06'!E64+'Dep13'!E64+'Dep83'!E64+'Dep84'!E64)</f>
        <v>0</v>
      </c>
      <c r="J57" s="108">
        <f>Paca!F64-('Dep04'!F64+'Dep05'!F64+'Dep06'!F64+'Dep13'!F64+'Dep83'!F64+'Dep84'!F64)</f>
        <v>0</v>
      </c>
      <c r="K57" s="112">
        <f>Paca!G64-('Dep04'!G64+'Dep05'!G64+'Dep06'!G64+'Dep13'!G64+'Dep83'!G64+'Dep84'!G64)</f>
        <v>0</v>
      </c>
      <c r="L57" s="115">
        <f>('France métro'!C64+'France métro'!D64)-'France métro'!B64</f>
        <v>0</v>
      </c>
      <c r="M57" s="109">
        <f>('France métro'!F64+'France métro'!G64)-'France métro'!E64</f>
        <v>0</v>
      </c>
      <c r="N57" s="107">
        <f>(Paca!C64+Paca!D64)-Paca!B64</f>
        <v>0</v>
      </c>
      <c r="O57" s="109">
        <f>(Paca!F64+Paca!G64)-Paca!E64</f>
        <v>0</v>
      </c>
      <c r="P57" s="107">
        <f>('Dep04'!C64+'Dep04'!D64)-'Dep04'!B64</f>
        <v>0</v>
      </c>
      <c r="Q57" s="109">
        <f>('Dep04'!F64+'Dep04'!G64)-'Dep04'!E64</f>
        <v>0</v>
      </c>
      <c r="R57" s="107">
        <f>('Dep05'!C64+'Dep05'!D64)-'Dep05'!B64</f>
        <v>0</v>
      </c>
      <c r="S57" s="109">
        <f>('Dep05'!F64+'Dep05'!G64)-'Dep05'!E64</f>
        <v>0</v>
      </c>
      <c r="T57" s="107">
        <f>('Dep06'!C64+'Dep06'!D64)-'Dep06'!B64</f>
        <v>0</v>
      </c>
      <c r="U57" s="109">
        <f>('Dep06'!F64+'Dep06'!G64)-'Dep06'!E64</f>
        <v>0</v>
      </c>
      <c r="V57" s="107">
        <f>('Dep13'!C64+'Dep13'!D64)-'Dep13'!B64</f>
        <v>0</v>
      </c>
      <c r="W57" s="109">
        <f>('Dep13'!F64+'Dep13'!G64)-'Dep13'!E64</f>
        <v>0</v>
      </c>
      <c r="X57" s="107">
        <f>('Dep83'!C64+'Dep83'!D64)-'Dep83'!B64</f>
        <v>0</v>
      </c>
      <c r="Y57" s="109">
        <f>('Dep83'!F64+'Dep83'!G64)-'Dep83'!E64</f>
        <v>0</v>
      </c>
      <c r="Z57" s="107">
        <f>('Dep84'!C64+'Dep84'!D64)-'Dep84'!B64</f>
        <v>0</v>
      </c>
      <c r="AA57" s="109">
        <f>('Dep84'!F64+'Dep84'!G64)-'Dep84'!E64</f>
        <v>0</v>
      </c>
    </row>
    <row r="58" spans="5:27" x14ac:dyDescent="0.25">
      <c r="E58" s="56">
        <v>41821</v>
      </c>
      <c r="F58" s="107">
        <f>Paca!B65-('Dep04'!B65+'Dep05'!B65+'Dep06'!B65+'Dep13'!B65+'Dep83'!B65+'Dep84'!B65)</f>
        <v>0</v>
      </c>
      <c r="G58" s="108">
        <f>Paca!C65-('Dep04'!C65+'Dep05'!C65+'Dep06'!C65+'Dep13'!C65+'Dep83'!C65+'Dep84'!C65)</f>
        <v>0</v>
      </c>
      <c r="H58" s="109">
        <f>Paca!D65-('Dep04'!D65+'Dep05'!D65+'Dep06'!D65+'Dep13'!D65+'Dep83'!D65+'Dep84'!D65)</f>
        <v>0</v>
      </c>
      <c r="I58" s="107">
        <f>Paca!E65-('Dep04'!E65+'Dep05'!E65+'Dep06'!E65+'Dep13'!E65+'Dep83'!E65+'Dep84'!E65)</f>
        <v>0</v>
      </c>
      <c r="J58" s="108">
        <f>Paca!F65-('Dep04'!F65+'Dep05'!F65+'Dep06'!F65+'Dep13'!F65+'Dep83'!F65+'Dep84'!F65)</f>
        <v>0</v>
      </c>
      <c r="K58" s="112">
        <f>Paca!G65-('Dep04'!G65+'Dep05'!G65+'Dep06'!G65+'Dep13'!G65+'Dep83'!G65+'Dep84'!G65)</f>
        <v>0</v>
      </c>
      <c r="L58" s="115">
        <f>('France métro'!C65+'France métro'!D65)-'France métro'!B65</f>
        <v>0</v>
      </c>
      <c r="M58" s="109">
        <f>('France métro'!F65+'France métro'!G65)-'France métro'!E65</f>
        <v>0</v>
      </c>
      <c r="N58" s="107">
        <f>(Paca!C65+Paca!D65)-Paca!B65</f>
        <v>0</v>
      </c>
      <c r="O58" s="109">
        <f>(Paca!F65+Paca!G65)-Paca!E65</f>
        <v>0</v>
      </c>
      <c r="P58" s="107">
        <f>('Dep04'!C65+'Dep04'!D65)-'Dep04'!B65</f>
        <v>0</v>
      </c>
      <c r="Q58" s="109">
        <f>('Dep04'!F65+'Dep04'!G65)-'Dep04'!E65</f>
        <v>0</v>
      </c>
      <c r="R58" s="107">
        <f>('Dep05'!C65+'Dep05'!D65)-'Dep05'!B65</f>
        <v>0</v>
      </c>
      <c r="S58" s="109">
        <f>('Dep05'!F65+'Dep05'!G65)-'Dep05'!E65</f>
        <v>0</v>
      </c>
      <c r="T58" s="107">
        <f>('Dep06'!C65+'Dep06'!D65)-'Dep06'!B65</f>
        <v>0</v>
      </c>
      <c r="U58" s="109">
        <f>('Dep06'!F65+'Dep06'!G65)-'Dep06'!E65</f>
        <v>0</v>
      </c>
      <c r="V58" s="107">
        <f>('Dep13'!C65+'Dep13'!D65)-'Dep13'!B65</f>
        <v>0</v>
      </c>
      <c r="W58" s="109">
        <f>('Dep13'!F65+'Dep13'!G65)-'Dep13'!E65</f>
        <v>0</v>
      </c>
      <c r="X58" s="107">
        <f>('Dep83'!C65+'Dep83'!D65)-'Dep83'!B65</f>
        <v>0</v>
      </c>
      <c r="Y58" s="109">
        <f>('Dep83'!F65+'Dep83'!G65)-'Dep83'!E65</f>
        <v>0</v>
      </c>
      <c r="Z58" s="107">
        <f>('Dep84'!C65+'Dep84'!D65)-'Dep84'!B65</f>
        <v>0</v>
      </c>
      <c r="AA58" s="109">
        <f>('Dep84'!F65+'Dep84'!G65)-'Dep84'!E65</f>
        <v>0</v>
      </c>
    </row>
    <row r="59" spans="5:27" x14ac:dyDescent="0.25">
      <c r="E59" s="56">
        <v>41852</v>
      </c>
      <c r="F59" s="107">
        <f>Paca!B66-('Dep04'!B66+'Dep05'!B66+'Dep06'!B66+'Dep13'!B66+'Dep83'!B66+'Dep84'!B66)</f>
        <v>0</v>
      </c>
      <c r="G59" s="108">
        <f>Paca!C66-('Dep04'!C66+'Dep05'!C66+'Dep06'!C66+'Dep13'!C66+'Dep83'!C66+'Dep84'!C66)</f>
        <v>0</v>
      </c>
      <c r="H59" s="109">
        <f>Paca!D66-('Dep04'!D66+'Dep05'!D66+'Dep06'!D66+'Dep13'!D66+'Dep83'!D66+'Dep84'!D66)</f>
        <v>0</v>
      </c>
      <c r="I59" s="107">
        <f>Paca!E66-('Dep04'!E66+'Dep05'!E66+'Dep06'!E66+'Dep13'!E66+'Dep83'!E66+'Dep84'!E66)</f>
        <v>0</v>
      </c>
      <c r="J59" s="108">
        <f>Paca!F66-('Dep04'!F66+'Dep05'!F66+'Dep06'!F66+'Dep13'!F66+'Dep83'!F66+'Dep84'!F66)</f>
        <v>0</v>
      </c>
      <c r="K59" s="112">
        <f>Paca!G66-('Dep04'!G66+'Dep05'!G66+'Dep06'!G66+'Dep13'!G66+'Dep83'!G66+'Dep84'!G66)</f>
        <v>0</v>
      </c>
      <c r="L59" s="115">
        <f>('France métro'!C66+'France métro'!D66)-'France métro'!B66</f>
        <v>0</v>
      </c>
      <c r="M59" s="109">
        <f>('France métro'!F66+'France métro'!G66)-'France métro'!E66</f>
        <v>0</v>
      </c>
      <c r="N59" s="107">
        <f>(Paca!C66+Paca!D66)-Paca!B66</f>
        <v>0</v>
      </c>
      <c r="O59" s="109">
        <f>(Paca!F66+Paca!G66)-Paca!E66</f>
        <v>0</v>
      </c>
      <c r="P59" s="107">
        <f>('Dep04'!C66+'Dep04'!D66)-'Dep04'!B66</f>
        <v>0</v>
      </c>
      <c r="Q59" s="109">
        <f>('Dep04'!F66+'Dep04'!G66)-'Dep04'!E66</f>
        <v>0</v>
      </c>
      <c r="R59" s="107">
        <f>('Dep05'!C66+'Dep05'!D66)-'Dep05'!B66</f>
        <v>0</v>
      </c>
      <c r="S59" s="109">
        <f>('Dep05'!F66+'Dep05'!G66)-'Dep05'!E66</f>
        <v>0</v>
      </c>
      <c r="T59" s="107">
        <f>('Dep06'!C66+'Dep06'!D66)-'Dep06'!B66</f>
        <v>0</v>
      </c>
      <c r="U59" s="109">
        <f>('Dep06'!F66+'Dep06'!G66)-'Dep06'!E66</f>
        <v>0</v>
      </c>
      <c r="V59" s="107">
        <f>('Dep13'!C66+'Dep13'!D66)-'Dep13'!B66</f>
        <v>0</v>
      </c>
      <c r="W59" s="109">
        <f>('Dep13'!F66+'Dep13'!G66)-'Dep13'!E66</f>
        <v>0</v>
      </c>
      <c r="X59" s="107">
        <f>('Dep83'!C66+'Dep83'!D66)-'Dep83'!B66</f>
        <v>0</v>
      </c>
      <c r="Y59" s="109">
        <f>('Dep83'!F66+'Dep83'!G66)-'Dep83'!E66</f>
        <v>0</v>
      </c>
      <c r="Z59" s="107">
        <f>('Dep84'!C66+'Dep84'!D66)-'Dep84'!B66</f>
        <v>0</v>
      </c>
      <c r="AA59" s="109">
        <f>('Dep84'!F66+'Dep84'!G66)-'Dep84'!E66</f>
        <v>0</v>
      </c>
    </row>
    <row r="60" spans="5:27" x14ac:dyDescent="0.25">
      <c r="E60" s="56">
        <v>41883</v>
      </c>
      <c r="F60" s="107">
        <f>Paca!B67-('Dep04'!B67+'Dep05'!B67+'Dep06'!B67+'Dep13'!B67+'Dep83'!B67+'Dep84'!B67)</f>
        <v>0</v>
      </c>
      <c r="G60" s="108">
        <f>Paca!C67-('Dep04'!C67+'Dep05'!C67+'Dep06'!C67+'Dep13'!C67+'Dep83'!C67+'Dep84'!C67)</f>
        <v>0</v>
      </c>
      <c r="H60" s="109">
        <f>Paca!D67-('Dep04'!D67+'Dep05'!D67+'Dep06'!D67+'Dep13'!D67+'Dep83'!D67+'Dep84'!D67)</f>
        <v>0</v>
      </c>
      <c r="I60" s="107">
        <f>Paca!E67-('Dep04'!E67+'Dep05'!E67+'Dep06'!E67+'Dep13'!E67+'Dep83'!E67+'Dep84'!E67)</f>
        <v>0</v>
      </c>
      <c r="J60" s="108">
        <f>Paca!F67-('Dep04'!F67+'Dep05'!F67+'Dep06'!F67+'Dep13'!F67+'Dep83'!F67+'Dep84'!F67)</f>
        <v>0</v>
      </c>
      <c r="K60" s="112">
        <f>Paca!G67-('Dep04'!G67+'Dep05'!G67+'Dep06'!G67+'Dep13'!G67+'Dep83'!G67+'Dep84'!G67)</f>
        <v>0</v>
      </c>
      <c r="L60" s="115">
        <f>('France métro'!C67+'France métro'!D67)-'France métro'!B67</f>
        <v>0</v>
      </c>
      <c r="M60" s="109">
        <f>('France métro'!F67+'France métro'!G67)-'France métro'!E67</f>
        <v>0</v>
      </c>
      <c r="N60" s="107">
        <f>(Paca!C67+Paca!D67)-Paca!B67</f>
        <v>0</v>
      </c>
      <c r="O60" s="109">
        <f>(Paca!F67+Paca!G67)-Paca!E67</f>
        <v>0</v>
      </c>
      <c r="P60" s="107">
        <f>('Dep04'!C67+'Dep04'!D67)-'Dep04'!B67</f>
        <v>0</v>
      </c>
      <c r="Q60" s="109">
        <f>('Dep04'!F67+'Dep04'!G67)-'Dep04'!E67</f>
        <v>0</v>
      </c>
      <c r="R60" s="107">
        <f>('Dep05'!C67+'Dep05'!D67)-'Dep05'!B67</f>
        <v>0</v>
      </c>
      <c r="S60" s="109">
        <f>('Dep05'!F67+'Dep05'!G67)-'Dep05'!E67</f>
        <v>0</v>
      </c>
      <c r="T60" s="107">
        <f>('Dep06'!C67+'Dep06'!D67)-'Dep06'!B67</f>
        <v>0</v>
      </c>
      <c r="U60" s="109">
        <f>('Dep06'!F67+'Dep06'!G67)-'Dep06'!E67</f>
        <v>0</v>
      </c>
      <c r="V60" s="107">
        <f>('Dep13'!C67+'Dep13'!D67)-'Dep13'!B67</f>
        <v>0</v>
      </c>
      <c r="W60" s="109">
        <f>('Dep13'!F67+'Dep13'!G67)-'Dep13'!E67</f>
        <v>0</v>
      </c>
      <c r="X60" s="107">
        <f>('Dep83'!C67+'Dep83'!D67)-'Dep83'!B67</f>
        <v>0</v>
      </c>
      <c r="Y60" s="109">
        <f>('Dep83'!F67+'Dep83'!G67)-'Dep83'!E67</f>
        <v>0</v>
      </c>
      <c r="Z60" s="107">
        <f>('Dep84'!C67+'Dep84'!D67)-'Dep84'!B67</f>
        <v>0</v>
      </c>
      <c r="AA60" s="109">
        <f>('Dep84'!F67+'Dep84'!G67)-'Dep84'!E67</f>
        <v>0</v>
      </c>
    </row>
    <row r="61" spans="5:27" x14ac:dyDescent="0.25">
      <c r="E61" s="56">
        <v>41913</v>
      </c>
      <c r="F61" s="107">
        <f>Paca!B68-('Dep04'!B68+'Dep05'!B68+'Dep06'!B68+'Dep13'!B68+'Dep83'!B68+'Dep84'!B68)</f>
        <v>0</v>
      </c>
      <c r="G61" s="108">
        <f>Paca!C68-('Dep04'!C68+'Dep05'!C68+'Dep06'!C68+'Dep13'!C68+'Dep83'!C68+'Dep84'!C68)</f>
        <v>0</v>
      </c>
      <c r="H61" s="109">
        <f>Paca!D68-('Dep04'!D68+'Dep05'!D68+'Dep06'!D68+'Dep13'!D68+'Dep83'!D68+'Dep84'!D68)</f>
        <v>0</v>
      </c>
      <c r="I61" s="107">
        <f>Paca!E68-('Dep04'!E68+'Dep05'!E68+'Dep06'!E68+'Dep13'!E68+'Dep83'!E68+'Dep84'!E68)</f>
        <v>0</v>
      </c>
      <c r="J61" s="108">
        <f>Paca!F68-('Dep04'!F68+'Dep05'!F68+'Dep06'!F68+'Dep13'!F68+'Dep83'!F68+'Dep84'!F68)</f>
        <v>0</v>
      </c>
      <c r="K61" s="112">
        <f>Paca!G68-('Dep04'!G68+'Dep05'!G68+'Dep06'!G68+'Dep13'!G68+'Dep83'!G68+'Dep84'!G68)</f>
        <v>0</v>
      </c>
      <c r="L61" s="115">
        <f>('France métro'!C68+'France métro'!D68)-'France métro'!B68</f>
        <v>0</v>
      </c>
      <c r="M61" s="109">
        <f>('France métro'!F68+'France métro'!G68)-'France métro'!E68</f>
        <v>0</v>
      </c>
      <c r="N61" s="107">
        <f>(Paca!C68+Paca!D68)-Paca!B68</f>
        <v>0</v>
      </c>
      <c r="O61" s="109">
        <f>(Paca!F68+Paca!G68)-Paca!E68</f>
        <v>0</v>
      </c>
      <c r="P61" s="107">
        <f>('Dep04'!C68+'Dep04'!D68)-'Dep04'!B68</f>
        <v>0</v>
      </c>
      <c r="Q61" s="109">
        <f>('Dep04'!F68+'Dep04'!G68)-'Dep04'!E68</f>
        <v>0</v>
      </c>
      <c r="R61" s="107">
        <f>('Dep05'!C68+'Dep05'!D68)-'Dep05'!B68</f>
        <v>0</v>
      </c>
      <c r="S61" s="109">
        <f>('Dep05'!F68+'Dep05'!G68)-'Dep05'!E68</f>
        <v>0</v>
      </c>
      <c r="T61" s="107">
        <f>('Dep06'!C68+'Dep06'!D68)-'Dep06'!B68</f>
        <v>0</v>
      </c>
      <c r="U61" s="109">
        <f>('Dep06'!F68+'Dep06'!G68)-'Dep06'!E68</f>
        <v>0</v>
      </c>
      <c r="V61" s="107">
        <f>('Dep13'!C68+'Dep13'!D68)-'Dep13'!B68</f>
        <v>0</v>
      </c>
      <c r="W61" s="109">
        <f>('Dep13'!F68+'Dep13'!G68)-'Dep13'!E68</f>
        <v>0</v>
      </c>
      <c r="X61" s="107">
        <f>('Dep83'!C68+'Dep83'!D68)-'Dep83'!B68</f>
        <v>0</v>
      </c>
      <c r="Y61" s="109">
        <f>('Dep83'!F68+'Dep83'!G68)-'Dep83'!E68</f>
        <v>0</v>
      </c>
      <c r="Z61" s="107">
        <f>('Dep84'!C68+'Dep84'!D68)-'Dep84'!B68</f>
        <v>0</v>
      </c>
      <c r="AA61" s="109">
        <f>('Dep84'!F68+'Dep84'!G68)-'Dep84'!E68</f>
        <v>0</v>
      </c>
    </row>
    <row r="62" spans="5:27" x14ac:dyDescent="0.25">
      <c r="E62" s="56">
        <v>41944</v>
      </c>
      <c r="F62" s="107">
        <f>Paca!B69-('Dep04'!B69+'Dep05'!B69+'Dep06'!B69+'Dep13'!B69+'Dep83'!B69+'Dep84'!B69)</f>
        <v>0</v>
      </c>
      <c r="G62" s="108">
        <f>Paca!C69-('Dep04'!C69+'Dep05'!C69+'Dep06'!C69+'Dep13'!C69+'Dep83'!C69+'Dep84'!C69)</f>
        <v>0</v>
      </c>
      <c r="H62" s="109">
        <f>Paca!D69-('Dep04'!D69+'Dep05'!D69+'Dep06'!D69+'Dep13'!D69+'Dep83'!D69+'Dep84'!D69)</f>
        <v>0</v>
      </c>
      <c r="I62" s="107">
        <f>Paca!E69-('Dep04'!E69+'Dep05'!E69+'Dep06'!E69+'Dep13'!E69+'Dep83'!E69+'Dep84'!E69)</f>
        <v>0</v>
      </c>
      <c r="J62" s="108">
        <f>Paca!F69-('Dep04'!F69+'Dep05'!F69+'Dep06'!F69+'Dep13'!F69+'Dep83'!F69+'Dep84'!F69)</f>
        <v>0</v>
      </c>
      <c r="K62" s="112">
        <f>Paca!G69-('Dep04'!G69+'Dep05'!G69+'Dep06'!G69+'Dep13'!G69+'Dep83'!G69+'Dep84'!G69)</f>
        <v>0</v>
      </c>
      <c r="L62" s="115">
        <f>('France métro'!C69+'France métro'!D69)-'France métro'!B69</f>
        <v>0</v>
      </c>
      <c r="M62" s="109">
        <f>('France métro'!F69+'France métro'!G69)-'France métro'!E69</f>
        <v>0</v>
      </c>
      <c r="N62" s="107">
        <f>(Paca!C69+Paca!D69)-Paca!B69</f>
        <v>0</v>
      </c>
      <c r="O62" s="109">
        <f>(Paca!F69+Paca!G69)-Paca!E69</f>
        <v>0</v>
      </c>
      <c r="P62" s="107">
        <f>('Dep04'!C69+'Dep04'!D69)-'Dep04'!B69</f>
        <v>0</v>
      </c>
      <c r="Q62" s="109">
        <f>('Dep04'!F69+'Dep04'!G69)-'Dep04'!E69</f>
        <v>0</v>
      </c>
      <c r="R62" s="107">
        <f>('Dep05'!C69+'Dep05'!D69)-'Dep05'!B69</f>
        <v>0</v>
      </c>
      <c r="S62" s="109">
        <f>('Dep05'!F69+'Dep05'!G69)-'Dep05'!E69</f>
        <v>0</v>
      </c>
      <c r="T62" s="107">
        <f>('Dep06'!C69+'Dep06'!D69)-'Dep06'!B69</f>
        <v>0</v>
      </c>
      <c r="U62" s="109">
        <f>('Dep06'!F69+'Dep06'!G69)-'Dep06'!E69</f>
        <v>0</v>
      </c>
      <c r="V62" s="107">
        <f>('Dep13'!C69+'Dep13'!D69)-'Dep13'!B69</f>
        <v>0</v>
      </c>
      <c r="W62" s="109">
        <f>('Dep13'!F69+'Dep13'!G69)-'Dep13'!E69</f>
        <v>0</v>
      </c>
      <c r="X62" s="107">
        <f>('Dep83'!C69+'Dep83'!D69)-'Dep83'!B69</f>
        <v>0</v>
      </c>
      <c r="Y62" s="109">
        <f>('Dep83'!F69+'Dep83'!G69)-'Dep83'!E69</f>
        <v>0</v>
      </c>
      <c r="Z62" s="107">
        <f>('Dep84'!C69+'Dep84'!D69)-'Dep84'!B69</f>
        <v>0</v>
      </c>
      <c r="AA62" s="109">
        <f>('Dep84'!F69+'Dep84'!G69)-'Dep84'!E69</f>
        <v>0</v>
      </c>
    </row>
    <row r="63" spans="5:27" x14ac:dyDescent="0.25">
      <c r="E63" s="56">
        <v>41974</v>
      </c>
      <c r="F63" s="107">
        <f>Paca!B70-('Dep04'!B70+'Dep05'!B70+'Dep06'!B70+'Dep13'!B70+'Dep83'!B70+'Dep84'!B70)</f>
        <v>0</v>
      </c>
      <c r="G63" s="108">
        <f>Paca!C70-('Dep04'!C70+'Dep05'!C70+'Dep06'!C70+'Dep13'!C70+'Dep83'!C70+'Dep84'!C70)</f>
        <v>0</v>
      </c>
      <c r="H63" s="109">
        <f>Paca!D70-('Dep04'!D70+'Dep05'!D70+'Dep06'!D70+'Dep13'!D70+'Dep83'!D70+'Dep84'!D70)</f>
        <v>0</v>
      </c>
      <c r="I63" s="107">
        <f>Paca!E70-('Dep04'!E70+'Dep05'!E70+'Dep06'!E70+'Dep13'!E70+'Dep83'!E70+'Dep84'!E70)</f>
        <v>0</v>
      </c>
      <c r="J63" s="108">
        <f>Paca!F70-('Dep04'!F70+'Dep05'!F70+'Dep06'!F70+'Dep13'!F70+'Dep83'!F70+'Dep84'!F70)</f>
        <v>0</v>
      </c>
      <c r="K63" s="112">
        <f>Paca!G70-('Dep04'!G70+'Dep05'!G70+'Dep06'!G70+'Dep13'!G70+'Dep83'!G70+'Dep84'!G70)</f>
        <v>0</v>
      </c>
      <c r="L63" s="115">
        <f>('France métro'!C70+'France métro'!D70)-'France métro'!B70</f>
        <v>0</v>
      </c>
      <c r="M63" s="109">
        <f>('France métro'!F70+'France métro'!G70)-'France métro'!E70</f>
        <v>0</v>
      </c>
      <c r="N63" s="107">
        <f>(Paca!C70+Paca!D70)-Paca!B70</f>
        <v>0</v>
      </c>
      <c r="O63" s="109">
        <f>(Paca!F70+Paca!G70)-Paca!E70</f>
        <v>0</v>
      </c>
      <c r="P63" s="107">
        <f>('Dep04'!C70+'Dep04'!D70)-'Dep04'!B70</f>
        <v>0</v>
      </c>
      <c r="Q63" s="109">
        <f>('Dep04'!F70+'Dep04'!G70)-'Dep04'!E70</f>
        <v>0</v>
      </c>
      <c r="R63" s="107">
        <f>('Dep05'!C70+'Dep05'!D70)-'Dep05'!B70</f>
        <v>0</v>
      </c>
      <c r="S63" s="109">
        <f>('Dep05'!F70+'Dep05'!G70)-'Dep05'!E70</f>
        <v>0</v>
      </c>
      <c r="T63" s="107">
        <f>('Dep06'!C70+'Dep06'!D70)-'Dep06'!B70</f>
        <v>0</v>
      </c>
      <c r="U63" s="109">
        <f>('Dep06'!F70+'Dep06'!G70)-'Dep06'!E70</f>
        <v>0</v>
      </c>
      <c r="V63" s="107">
        <f>('Dep13'!C70+'Dep13'!D70)-'Dep13'!B70</f>
        <v>0</v>
      </c>
      <c r="W63" s="109">
        <f>('Dep13'!F70+'Dep13'!G70)-'Dep13'!E70</f>
        <v>0</v>
      </c>
      <c r="X63" s="107">
        <f>('Dep83'!C70+'Dep83'!D70)-'Dep83'!B70</f>
        <v>0</v>
      </c>
      <c r="Y63" s="109">
        <f>('Dep83'!F70+'Dep83'!G70)-'Dep83'!E70</f>
        <v>0</v>
      </c>
      <c r="Z63" s="107">
        <f>('Dep84'!C70+'Dep84'!D70)-'Dep84'!B70</f>
        <v>0</v>
      </c>
      <c r="AA63" s="109">
        <f>('Dep84'!F70+'Dep84'!G70)-'Dep84'!E70</f>
        <v>0</v>
      </c>
    </row>
    <row r="64" spans="5:27" x14ac:dyDescent="0.25">
      <c r="E64" s="56">
        <v>42005</v>
      </c>
      <c r="F64" s="107">
        <f>Paca!B71-('Dep04'!B71+'Dep05'!B71+'Dep06'!B71+'Dep13'!B71+'Dep83'!B71+'Dep84'!B71)</f>
        <v>0</v>
      </c>
      <c r="G64" s="108">
        <f>Paca!C71-('Dep04'!C71+'Dep05'!C71+'Dep06'!C71+'Dep13'!C71+'Dep83'!C71+'Dep84'!C71)</f>
        <v>0</v>
      </c>
      <c r="H64" s="109">
        <f>Paca!D71-('Dep04'!D71+'Dep05'!D71+'Dep06'!D71+'Dep13'!D71+'Dep83'!D71+'Dep84'!D71)</f>
        <v>0</v>
      </c>
      <c r="I64" s="107">
        <f>Paca!E71-('Dep04'!E71+'Dep05'!E71+'Dep06'!E71+'Dep13'!E71+'Dep83'!E71+'Dep84'!E71)</f>
        <v>0</v>
      </c>
      <c r="J64" s="108">
        <f>Paca!F71-('Dep04'!F71+'Dep05'!F71+'Dep06'!F71+'Dep13'!F71+'Dep83'!F71+'Dep84'!F71)</f>
        <v>0</v>
      </c>
      <c r="K64" s="112">
        <f>Paca!G71-('Dep04'!G71+'Dep05'!G71+'Dep06'!G71+'Dep13'!G71+'Dep83'!G71+'Dep84'!G71)</f>
        <v>0</v>
      </c>
      <c r="L64" s="115">
        <f>('France métro'!C71+'France métro'!D71)-'France métro'!B71</f>
        <v>0</v>
      </c>
      <c r="M64" s="109">
        <f>('France métro'!F71+'France métro'!G71)-'France métro'!E71</f>
        <v>0</v>
      </c>
      <c r="N64" s="107">
        <f>(Paca!C71+Paca!D71)-Paca!B71</f>
        <v>0</v>
      </c>
      <c r="O64" s="109">
        <f>(Paca!F71+Paca!G71)-Paca!E71</f>
        <v>0</v>
      </c>
      <c r="P64" s="107">
        <f>('Dep04'!C71+'Dep04'!D71)-'Dep04'!B71</f>
        <v>0</v>
      </c>
      <c r="Q64" s="109">
        <f>('Dep04'!F71+'Dep04'!G71)-'Dep04'!E71</f>
        <v>0</v>
      </c>
      <c r="R64" s="107">
        <f>('Dep05'!C71+'Dep05'!D71)-'Dep05'!B71</f>
        <v>0</v>
      </c>
      <c r="S64" s="109">
        <f>('Dep05'!F71+'Dep05'!G71)-'Dep05'!E71</f>
        <v>0</v>
      </c>
      <c r="T64" s="107">
        <f>('Dep06'!C71+'Dep06'!D71)-'Dep06'!B71</f>
        <v>0</v>
      </c>
      <c r="U64" s="109">
        <f>('Dep06'!F71+'Dep06'!G71)-'Dep06'!E71</f>
        <v>0</v>
      </c>
      <c r="V64" s="107">
        <f>('Dep13'!C71+'Dep13'!D71)-'Dep13'!B71</f>
        <v>0</v>
      </c>
      <c r="W64" s="109">
        <f>('Dep13'!F71+'Dep13'!G71)-'Dep13'!E71</f>
        <v>0</v>
      </c>
      <c r="X64" s="107">
        <f>('Dep83'!C71+'Dep83'!D71)-'Dep83'!B71</f>
        <v>0</v>
      </c>
      <c r="Y64" s="109">
        <f>('Dep83'!F71+'Dep83'!G71)-'Dep83'!E71</f>
        <v>0</v>
      </c>
      <c r="Z64" s="107">
        <f>('Dep84'!C71+'Dep84'!D71)-'Dep84'!B71</f>
        <v>0</v>
      </c>
      <c r="AA64" s="109">
        <f>('Dep84'!F71+'Dep84'!G71)-'Dep84'!E71</f>
        <v>0</v>
      </c>
    </row>
    <row r="65" spans="5:27" x14ac:dyDescent="0.25">
      <c r="E65" s="56">
        <v>42036</v>
      </c>
      <c r="F65" s="107">
        <f>Paca!B72-('Dep04'!B72+'Dep05'!B72+'Dep06'!B72+'Dep13'!B72+'Dep83'!B72+'Dep84'!B72)</f>
        <v>0</v>
      </c>
      <c r="G65" s="108">
        <f>Paca!C72-('Dep04'!C72+'Dep05'!C72+'Dep06'!C72+'Dep13'!C72+'Dep83'!C72+'Dep84'!C72)</f>
        <v>0</v>
      </c>
      <c r="H65" s="109">
        <f>Paca!D72-('Dep04'!D72+'Dep05'!D72+'Dep06'!D72+'Dep13'!D72+'Dep83'!D72+'Dep84'!D72)</f>
        <v>0</v>
      </c>
      <c r="I65" s="107">
        <f>Paca!E72-('Dep04'!E72+'Dep05'!E72+'Dep06'!E72+'Dep13'!E72+'Dep83'!E72+'Dep84'!E72)</f>
        <v>0</v>
      </c>
      <c r="J65" s="108">
        <f>Paca!F72-('Dep04'!F72+'Dep05'!F72+'Dep06'!F72+'Dep13'!F72+'Dep83'!F72+'Dep84'!F72)</f>
        <v>0</v>
      </c>
      <c r="K65" s="112">
        <f>Paca!G72-('Dep04'!G72+'Dep05'!G72+'Dep06'!G72+'Dep13'!G72+'Dep83'!G72+'Dep84'!G72)</f>
        <v>0</v>
      </c>
      <c r="L65" s="115">
        <f>('France métro'!C72+'France métro'!D72)-'France métro'!B72</f>
        <v>0</v>
      </c>
      <c r="M65" s="109">
        <f>('France métro'!F72+'France métro'!G72)-'France métro'!E72</f>
        <v>0</v>
      </c>
      <c r="N65" s="107">
        <f>(Paca!C72+Paca!D72)-Paca!B72</f>
        <v>0</v>
      </c>
      <c r="O65" s="109">
        <f>(Paca!F72+Paca!G72)-Paca!E72</f>
        <v>0</v>
      </c>
      <c r="P65" s="107">
        <f>('Dep04'!C72+'Dep04'!D72)-'Dep04'!B72</f>
        <v>0</v>
      </c>
      <c r="Q65" s="109">
        <f>('Dep04'!F72+'Dep04'!G72)-'Dep04'!E72</f>
        <v>0</v>
      </c>
      <c r="R65" s="107">
        <f>('Dep05'!C72+'Dep05'!D72)-'Dep05'!B72</f>
        <v>0</v>
      </c>
      <c r="S65" s="109">
        <f>('Dep05'!F72+'Dep05'!G72)-'Dep05'!E72</f>
        <v>0</v>
      </c>
      <c r="T65" s="107">
        <f>('Dep06'!C72+'Dep06'!D72)-'Dep06'!B72</f>
        <v>0</v>
      </c>
      <c r="U65" s="109">
        <f>('Dep06'!F72+'Dep06'!G72)-'Dep06'!E72</f>
        <v>0</v>
      </c>
      <c r="V65" s="107">
        <f>('Dep13'!C72+'Dep13'!D72)-'Dep13'!B72</f>
        <v>0</v>
      </c>
      <c r="W65" s="109">
        <f>('Dep13'!F72+'Dep13'!G72)-'Dep13'!E72</f>
        <v>0</v>
      </c>
      <c r="X65" s="107">
        <f>('Dep83'!C72+'Dep83'!D72)-'Dep83'!B72</f>
        <v>0</v>
      </c>
      <c r="Y65" s="109">
        <f>('Dep83'!F72+'Dep83'!G72)-'Dep83'!E72</f>
        <v>0</v>
      </c>
      <c r="Z65" s="107">
        <f>('Dep84'!C72+'Dep84'!D72)-'Dep84'!B72</f>
        <v>0</v>
      </c>
      <c r="AA65" s="109">
        <f>('Dep84'!F72+'Dep84'!G72)-'Dep84'!E72</f>
        <v>0</v>
      </c>
    </row>
    <row r="66" spans="5:27" x14ac:dyDescent="0.25">
      <c r="E66" s="56">
        <v>42064</v>
      </c>
      <c r="F66" s="107">
        <f>Paca!B73-('Dep04'!B73+'Dep05'!B73+'Dep06'!B73+'Dep13'!B73+'Dep83'!B73+'Dep84'!B73)</f>
        <v>0</v>
      </c>
      <c r="G66" s="108">
        <f>Paca!C73-('Dep04'!C73+'Dep05'!C73+'Dep06'!C73+'Dep13'!C73+'Dep83'!C73+'Dep84'!C73)</f>
        <v>0</v>
      </c>
      <c r="H66" s="109">
        <f>Paca!D73-('Dep04'!D73+'Dep05'!D73+'Dep06'!D73+'Dep13'!D73+'Dep83'!D73+'Dep84'!D73)</f>
        <v>0</v>
      </c>
      <c r="I66" s="107">
        <f>Paca!E73-('Dep04'!E73+'Dep05'!E73+'Dep06'!E73+'Dep13'!E73+'Dep83'!E73+'Dep84'!E73)</f>
        <v>0</v>
      </c>
      <c r="J66" s="108">
        <f>Paca!F73-('Dep04'!F73+'Dep05'!F73+'Dep06'!F73+'Dep13'!F73+'Dep83'!F73+'Dep84'!F73)</f>
        <v>0</v>
      </c>
      <c r="K66" s="112">
        <f>Paca!G73-('Dep04'!G73+'Dep05'!G73+'Dep06'!G73+'Dep13'!G73+'Dep83'!G73+'Dep84'!G73)</f>
        <v>0</v>
      </c>
      <c r="L66" s="115">
        <f>('France métro'!C73+'France métro'!D73)-'France métro'!B73</f>
        <v>0</v>
      </c>
      <c r="M66" s="109">
        <f>('France métro'!F73+'France métro'!G73)-'France métro'!E73</f>
        <v>0</v>
      </c>
      <c r="N66" s="107">
        <f>(Paca!C73+Paca!D73)-Paca!B73</f>
        <v>0</v>
      </c>
      <c r="O66" s="109">
        <f>(Paca!F73+Paca!G73)-Paca!E73</f>
        <v>0</v>
      </c>
      <c r="P66" s="107">
        <f>('Dep04'!C73+'Dep04'!D73)-'Dep04'!B73</f>
        <v>0</v>
      </c>
      <c r="Q66" s="109">
        <f>('Dep04'!F73+'Dep04'!G73)-'Dep04'!E73</f>
        <v>0</v>
      </c>
      <c r="R66" s="107">
        <f>('Dep05'!C73+'Dep05'!D73)-'Dep05'!B73</f>
        <v>0</v>
      </c>
      <c r="S66" s="109">
        <f>('Dep05'!F73+'Dep05'!G73)-'Dep05'!E73</f>
        <v>0</v>
      </c>
      <c r="T66" s="107">
        <f>('Dep06'!C73+'Dep06'!D73)-'Dep06'!B73</f>
        <v>0</v>
      </c>
      <c r="U66" s="109">
        <f>('Dep06'!F73+'Dep06'!G73)-'Dep06'!E73</f>
        <v>0</v>
      </c>
      <c r="V66" s="107">
        <f>('Dep13'!C73+'Dep13'!D73)-'Dep13'!B73</f>
        <v>0</v>
      </c>
      <c r="W66" s="109">
        <f>('Dep13'!F73+'Dep13'!G73)-'Dep13'!E73</f>
        <v>0</v>
      </c>
      <c r="X66" s="107">
        <f>('Dep83'!C73+'Dep83'!D73)-'Dep83'!B73</f>
        <v>0</v>
      </c>
      <c r="Y66" s="109">
        <f>('Dep83'!F73+'Dep83'!G73)-'Dep83'!E73</f>
        <v>0</v>
      </c>
      <c r="Z66" s="107">
        <f>('Dep84'!C73+'Dep84'!D73)-'Dep84'!B73</f>
        <v>0</v>
      </c>
      <c r="AA66" s="109">
        <f>('Dep84'!F73+'Dep84'!G73)-'Dep84'!E73</f>
        <v>0</v>
      </c>
    </row>
    <row r="67" spans="5:27" ht="14.25" customHeight="1" x14ac:dyDescent="0.25">
      <c r="E67" s="56">
        <v>42095</v>
      </c>
      <c r="F67" s="107">
        <f>Paca!B74-('Dep04'!B74+'Dep05'!B74+'Dep06'!B74+'Dep13'!B74+'Dep83'!B74+'Dep84'!B74)</f>
        <v>0</v>
      </c>
      <c r="G67" s="108">
        <f>Paca!C74-('Dep04'!C74+'Dep05'!C74+'Dep06'!C74+'Dep13'!C74+'Dep83'!C74+'Dep84'!C74)</f>
        <v>0</v>
      </c>
      <c r="H67" s="109">
        <f>Paca!D74-('Dep04'!D74+'Dep05'!D74+'Dep06'!D74+'Dep13'!D74+'Dep83'!D74+'Dep84'!D74)</f>
        <v>0</v>
      </c>
      <c r="I67" s="107">
        <f>Paca!E74-('Dep04'!E74+'Dep05'!E74+'Dep06'!E74+'Dep13'!E74+'Dep83'!E74+'Dep84'!E74)</f>
        <v>0</v>
      </c>
      <c r="J67" s="108">
        <f>Paca!F74-('Dep04'!F74+'Dep05'!F74+'Dep06'!F74+'Dep13'!F74+'Dep83'!F74+'Dep84'!F74)</f>
        <v>0</v>
      </c>
      <c r="K67" s="112">
        <f>Paca!G74-('Dep04'!G74+'Dep05'!G74+'Dep06'!G74+'Dep13'!G74+'Dep83'!G74+'Dep84'!G74)</f>
        <v>0</v>
      </c>
      <c r="L67" s="115">
        <f>('France métro'!C74+'France métro'!D74)-'France métro'!B74</f>
        <v>0</v>
      </c>
      <c r="M67" s="109">
        <f>('France métro'!F74+'France métro'!G74)-'France métro'!E74</f>
        <v>0</v>
      </c>
      <c r="N67" s="107">
        <f>(Paca!C74+Paca!D74)-Paca!B74</f>
        <v>0</v>
      </c>
      <c r="O67" s="109">
        <f>(Paca!F74+Paca!G74)-Paca!E74</f>
        <v>0</v>
      </c>
      <c r="P67" s="107">
        <f>('Dep04'!C74+'Dep04'!D74)-'Dep04'!B74</f>
        <v>0</v>
      </c>
      <c r="Q67" s="109">
        <f>('Dep04'!F74+'Dep04'!G74)-'Dep04'!E74</f>
        <v>0</v>
      </c>
      <c r="R67" s="107">
        <f>('Dep05'!C74+'Dep05'!D74)-'Dep05'!B74</f>
        <v>0</v>
      </c>
      <c r="S67" s="109">
        <f>('Dep05'!F74+'Dep05'!G74)-'Dep05'!E74</f>
        <v>0</v>
      </c>
      <c r="T67" s="107">
        <f>('Dep06'!C74+'Dep06'!D74)-'Dep06'!B74</f>
        <v>0</v>
      </c>
      <c r="U67" s="109">
        <f>('Dep06'!F74+'Dep06'!G74)-'Dep06'!E74</f>
        <v>0</v>
      </c>
      <c r="V67" s="107">
        <f>('Dep13'!C74+'Dep13'!D74)-'Dep13'!B74</f>
        <v>0</v>
      </c>
      <c r="W67" s="109">
        <f>('Dep13'!F74+'Dep13'!G74)-'Dep13'!E74</f>
        <v>0</v>
      </c>
      <c r="X67" s="107">
        <f>('Dep83'!C74+'Dep83'!D74)-'Dep83'!B74</f>
        <v>0</v>
      </c>
      <c r="Y67" s="109">
        <f>('Dep83'!F74+'Dep83'!G74)-'Dep83'!E74</f>
        <v>0</v>
      </c>
      <c r="Z67" s="107">
        <f>('Dep84'!C74+'Dep84'!D74)-'Dep84'!B74</f>
        <v>0</v>
      </c>
      <c r="AA67" s="109">
        <f>('Dep84'!F74+'Dep84'!G74)-'Dep84'!E74</f>
        <v>0</v>
      </c>
    </row>
    <row r="68" spans="5:27" x14ac:dyDescent="0.25">
      <c r="E68" s="56">
        <v>42125</v>
      </c>
      <c r="F68" s="107">
        <f>Paca!B75-('Dep04'!B75+'Dep05'!B75+'Dep06'!B75+'Dep13'!B75+'Dep83'!B75+'Dep84'!B75)</f>
        <v>0</v>
      </c>
      <c r="G68" s="108">
        <f>Paca!C75-('Dep04'!C75+'Dep05'!C75+'Dep06'!C75+'Dep13'!C75+'Dep83'!C75+'Dep84'!C75)</f>
        <v>0</v>
      </c>
      <c r="H68" s="109">
        <f>Paca!D75-('Dep04'!D75+'Dep05'!D75+'Dep06'!D75+'Dep13'!D75+'Dep83'!D75+'Dep84'!D75)</f>
        <v>0</v>
      </c>
      <c r="I68" s="107">
        <f>Paca!E75-('Dep04'!E75+'Dep05'!E75+'Dep06'!E75+'Dep13'!E75+'Dep83'!E75+'Dep84'!E75)</f>
        <v>0</v>
      </c>
      <c r="J68" s="108">
        <f>Paca!F75-('Dep04'!F75+'Dep05'!F75+'Dep06'!F75+'Dep13'!F75+'Dep83'!F75+'Dep84'!F75)</f>
        <v>0</v>
      </c>
      <c r="K68" s="112">
        <f>Paca!G75-('Dep04'!G75+'Dep05'!G75+'Dep06'!G75+'Dep13'!G75+'Dep83'!G75+'Dep84'!G75)</f>
        <v>0</v>
      </c>
      <c r="L68" s="115">
        <f>('France métro'!C75+'France métro'!D75)-'France métro'!B75</f>
        <v>0</v>
      </c>
      <c r="M68" s="109">
        <f>('France métro'!F75+'France métro'!G75)-'France métro'!E75</f>
        <v>0</v>
      </c>
      <c r="N68" s="107">
        <f>(Paca!C75+Paca!D75)-Paca!B75</f>
        <v>0</v>
      </c>
      <c r="O68" s="109">
        <f>(Paca!F75+Paca!G75)-Paca!E75</f>
        <v>0</v>
      </c>
      <c r="P68" s="107">
        <f>('Dep04'!C75+'Dep04'!D75)-'Dep04'!B75</f>
        <v>0</v>
      </c>
      <c r="Q68" s="109">
        <f>('Dep04'!F75+'Dep04'!G75)-'Dep04'!E75</f>
        <v>0</v>
      </c>
      <c r="R68" s="107">
        <f>('Dep05'!C75+'Dep05'!D75)-'Dep05'!B75</f>
        <v>0</v>
      </c>
      <c r="S68" s="109">
        <f>('Dep05'!F75+'Dep05'!G75)-'Dep05'!E75</f>
        <v>0</v>
      </c>
      <c r="T68" s="107">
        <f>('Dep06'!C75+'Dep06'!D75)-'Dep06'!B75</f>
        <v>0</v>
      </c>
      <c r="U68" s="109">
        <f>('Dep06'!F75+'Dep06'!G75)-'Dep06'!E75</f>
        <v>0</v>
      </c>
      <c r="V68" s="107">
        <f>('Dep13'!C75+'Dep13'!D75)-'Dep13'!B75</f>
        <v>0</v>
      </c>
      <c r="W68" s="109">
        <f>('Dep13'!F75+'Dep13'!G75)-'Dep13'!E75</f>
        <v>0</v>
      </c>
      <c r="X68" s="107">
        <f>('Dep83'!C75+'Dep83'!D75)-'Dep83'!B75</f>
        <v>0</v>
      </c>
      <c r="Y68" s="109">
        <f>('Dep83'!F75+'Dep83'!G75)-'Dep83'!E75</f>
        <v>0</v>
      </c>
      <c r="Z68" s="107">
        <f>('Dep84'!C75+'Dep84'!D75)-'Dep84'!B75</f>
        <v>0</v>
      </c>
      <c r="AA68" s="109">
        <f>('Dep84'!F75+'Dep84'!G75)-'Dep84'!E75</f>
        <v>0</v>
      </c>
    </row>
    <row r="69" spans="5:27" x14ac:dyDescent="0.25">
      <c r="E69" s="56">
        <v>42156</v>
      </c>
      <c r="F69" s="107">
        <f>Paca!B76-('Dep04'!B76+'Dep05'!B76+'Dep06'!B76+'Dep13'!B76+'Dep83'!B76+'Dep84'!B76)</f>
        <v>0</v>
      </c>
      <c r="G69" s="108">
        <f>Paca!C76-('Dep04'!C76+'Dep05'!C76+'Dep06'!C76+'Dep13'!C76+'Dep83'!C76+'Dep84'!C76)</f>
        <v>0</v>
      </c>
      <c r="H69" s="109">
        <f>Paca!D76-('Dep04'!D76+'Dep05'!D76+'Dep06'!D76+'Dep13'!D76+'Dep83'!D76+'Dep84'!D76)</f>
        <v>0</v>
      </c>
      <c r="I69" s="107">
        <f>Paca!E76-('Dep04'!E76+'Dep05'!E76+'Dep06'!E76+'Dep13'!E76+'Dep83'!E76+'Dep84'!E76)</f>
        <v>0</v>
      </c>
      <c r="J69" s="108">
        <f>Paca!F76-('Dep04'!F76+'Dep05'!F76+'Dep06'!F76+'Dep13'!F76+'Dep83'!F76+'Dep84'!F76)</f>
        <v>0</v>
      </c>
      <c r="K69" s="112">
        <f>Paca!G76-('Dep04'!G76+'Dep05'!G76+'Dep06'!G76+'Dep13'!G76+'Dep83'!G76+'Dep84'!G76)</f>
        <v>0</v>
      </c>
      <c r="L69" s="115">
        <f>('France métro'!C76+'France métro'!D76)-'France métro'!B76</f>
        <v>0</v>
      </c>
      <c r="M69" s="109">
        <f>('France métro'!F76+'France métro'!G76)-'France métro'!E76</f>
        <v>0</v>
      </c>
      <c r="N69" s="107">
        <f>(Paca!C76+Paca!D76)-Paca!B76</f>
        <v>0</v>
      </c>
      <c r="O69" s="109">
        <f>(Paca!F76+Paca!G76)-Paca!E76</f>
        <v>0</v>
      </c>
      <c r="P69" s="107">
        <f>('Dep04'!C76+'Dep04'!D76)-'Dep04'!B76</f>
        <v>0</v>
      </c>
      <c r="Q69" s="109">
        <f>('Dep04'!F76+'Dep04'!G76)-'Dep04'!E76</f>
        <v>0</v>
      </c>
      <c r="R69" s="107">
        <f>('Dep05'!C76+'Dep05'!D76)-'Dep05'!B76</f>
        <v>0</v>
      </c>
      <c r="S69" s="109">
        <f>('Dep05'!F76+'Dep05'!G76)-'Dep05'!E76</f>
        <v>0</v>
      </c>
      <c r="T69" s="107">
        <f>('Dep06'!C76+'Dep06'!D76)-'Dep06'!B76</f>
        <v>0</v>
      </c>
      <c r="U69" s="109">
        <f>('Dep06'!F76+'Dep06'!G76)-'Dep06'!E76</f>
        <v>0</v>
      </c>
      <c r="V69" s="107">
        <f>('Dep13'!C76+'Dep13'!D76)-'Dep13'!B76</f>
        <v>0</v>
      </c>
      <c r="W69" s="109">
        <f>('Dep13'!F76+'Dep13'!G76)-'Dep13'!E76</f>
        <v>0</v>
      </c>
      <c r="X69" s="107">
        <f>('Dep83'!C76+'Dep83'!D76)-'Dep83'!B76</f>
        <v>0</v>
      </c>
      <c r="Y69" s="109">
        <f>('Dep83'!F76+'Dep83'!G76)-'Dep83'!E76</f>
        <v>0</v>
      </c>
      <c r="Z69" s="107">
        <f>('Dep84'!C76+'Dep84'!D76)-'Dep84'!B76</f>
        <v>0</v>
      </c>
      <c r="AA69" s="109">
        <f>('Dep84'!F76+'Dep84'!G76)-'Dep84'!E76</f>
        <v>0</v>
      </c>
    </row>
    <row r="70" spans="5:27" x14ac:dyDescent="0.25">
      <c r="E70" s="56">
        <v>42186</v>
      </c>
      <c r="F70" s="107">
        <f>Paca!B77-('Dep04'!B77+'Dep05'!B77+'Dep06'!B77+'Dep13'!B77+'Dep83'!B77+'Dep84'!B77)</f>
        <v>0</v>
      </c>
      <c r="G70" s="108">
        <f>Paca!C77-('Dep04'!C77+'Dep05'!C77+'Dep06'!C77+'Dep13'!C77+'Dep83'!C77+'Dep84'!C77)</f>
        <v>0</v>
      </c>
      <c r="H70" s="109">
        <f>Paca!D77-('Dep04'!D77+'Dep05'!D77+'Dep06'!D77+'Dep13'!D77+'Dep83'!D77+'Dep84'!D77)</f>
        <v>0</v>
      </c>
      <c r="I70" s="107">
        <f>Paca!E77-('Dep04'!E77+'Dep05'!E77+'Dep06'!E77+'Dep13'!E77+'Dep83'!E77+'Dep84'!E77)</f>
        <v>0</v>
      </c>
      <c r="J70" s="108">
        <f>Paca!F77-('Dep04'!F77+'Dep05'!F77+'Dep06'!F77+'Dep13'!F77+'Dep83'!F77+'Dep84'!F77)</f>
        <v>0</v>
      </c>
      <c r="K70" s="112">
        <f>Paca!G77-('Dep04'!G77+'Dep05'!G77+'Dep06'!G77+'Dep13'!G77+'Dep83'!G77+'Dep84'!G77)</f>
        <v>0</v>
      </c>
      <c r="L70" s="115">
        <f>('France métro'!C77+'France métro'!D77)-'France métro'!B77</f>
        <v>0</v>
      </c>
      <c r="M70" s="109">
        <f>('France métro'!F77+'France métro'!G77)-'France métro'!E77</f>
        <v>0</v>
      </c>
      <c r="N70" s="107">
        <f>(Paca!C77+Paca!D77)-Paca!B77</f>
        <v>0</v>
      </c>
      <c r="O70" s="109">
        <f>(Paca!F77+Paca!G77)-Paca!E77</f>
        <v>0</v>
      </c>
      <c r="P70" s="107">
        <f>('Dep04'!C77+'Dep04'!D77)-'Dep04'!B77</f>
        <v>0</v>
      </c>
      <c r="Q70" s="109">
        <f>('Dep04'!F77+'Dep04'!G77)-'Dep04'!E77</f>
        <v>0</v>
      </c>
      <c r="R70" s="107">
        <f>('Dep05'!C77+'Dep05'!D77)-'Dep05'!B77</f>
        <v>0</v>
      </c>
      <c r="S70" s="109">
        <f>('Dep05'!F77+'Dep05'!G77)-'Dep05'!E77</f>
        <v>0</v>
      </c>
      <c r="T70" s="107">
        <f>('Dep06'!C77+'Dep06'!D77)-'Dep06'!B77</f>
        <v>0</v>
      </c>
      <c r="U70" s="109">
        <f>('Dep06'!F77+'Dep06'!G77)-'Dep06'!E77</f>
        <v>0</v>
      </c>
      <c r="V70" s="107">
        <f>('Dep13'!C77+'Dep13'!D77)-'Dep13'!B77</f>
        <v>0</v>
      </c>
      <c r="W70" s="109">
        <f>('Dep13'!F77+'Dep13'!G77)-'Dep13'!E77</f>
        <v>0</v>
      </c>
      <c r="X70" s="107">
        <f>('Dep83'!C77+'Dep83'!D77)-'Dep83'!B77</f>
        <v>0</v>
      </c>
      <c r="Y70" s="109">
        <f>('Dep83'!F77+'Dep83'!G77)-'Dep83'!E77</f>
        <v>0</v>
      </c>
      <c r="Z70" s="107">
        <f>('Dep84'!C77+'Dep84'!D77)-'Dep84'!B77</f>
        <v>0</v>
      </c>
      <c r="AA70" s="109">
        <f>('Dep84'!F77+'Dep84'!G77)-'Dep84'!E77</f>
        <v>0</v>
      </c>
    </row>
    <row r="71" spans="5:27" x14ac:dyDescent="0.25">
      <c r="E71" s="56">
        <v>42217</v>
      </c>
      <c r="F71" s="107">
        <f>Paca!B78-('Dep04'!B78+'Dep05'!B78+'Dep06'!B78+'Dep13'!B78+'Dep83'!B78+'Dep84'!B78)</f>
        <v>0</v>
      </c>
      <c r="G71" s="108">
        <f>Paca!C78-('Dep04'!C78+'Dep05'!C78+'Dep06'!C78+'Dep13'!C78+'Dep83'!C78+'Dep84'!C78)</f>
        <v>0</v>
      </c>
      <c r="H71" s="109">
        <f>Paca!D78-('Dep04'!D78+'Dep05'!D78+'Dep06'!D78+'Dep13'!D78+'Dep83'!D78+'Dep84'!D78)</f>
        <v>0</v>
      </c>
      <c r="I71" s="107">
        <f>Paca!E78-('Dep04'!E78+'Dep05'!E78+'Dep06'!E78+'Dep13'!E78+'Dep83'!E78+'Dep84'!E78)</f>
        <v>0</v>
      </c>
      <c r="J71" s="108">
        <f>Paca!F78-('Dep04'!F78+'Dep05'!F78+'Dep06'!F78+'Dep13'!F78+'Dep83'!F78+'Dep84'!F78)</f>
        <v>0</v>
      </c>
      <c r="K71" s="112">
        <f>Paca!G78-('Dep04'!G78+'Dep05'!G78+'Dep06'!G78+'Dep13'!G78+'Dep83'!G78+'Dep84'!G78)</f>
        <v>0</v>
      </c>
      <c r="L71" s="115">
        <f>('France métro'!C78+'France métro'!D78)-'France métro'!B78</f>
        <v>0</v>
      </c>
      <c r="M71" s="109">
        <f>('France métro'!F78+'France métro'!G78)-'France métro'!E78</f>
        <v>0</v>
      </c>
      <c r="N71" s="107">
        <f>(Paca!C78+Paca!D78)-Paca!B78</f>
        <v>0</v>
      </c>
      <c r="O71" s="109">
        <f>(Paca!F78+Paca!G78)-Paca!E78</f>
        <v>0</v>
      </c>
      <c r="P71" s="107">
        <f>('Dep04'!C78+'Dep04'!D78)-'Dep04'!B78</f>
        <v>0</v>
      </c>
      <c r="Q71" s="109">
        <f>('Dep04'!F78+'Dep04'!G78)-'Dep04'!E78</f>
        <v>0</v>
      </c>
      <c r="R71" s="107">
        <f>('Dep05'!C78+'Dep05'!D78)-'Dep05'!B78</f>
        <v>0</v>
      </c>
      <c r="S71" s="109">
        <f>('Dep05'!F78+'Dep05'!G78)-'Dep05'!E78</f>
        <v>0</v>
      </c>
      <c r="T71" s="107">
        <f>('Dep06'!C78+'Dep06'!D78)-'Dep06'!B78</f>
        <v>0</v>
      </c>
      <c r="U71" s="109">
        <f>('Dep06'!F78+'Dep06'!G78)-'Dep06'!E78</f>
        <v>0</v>
      </c>
      <c r="V71" s="107">
        <f>('Dep13'!C78+'Dep13'!D78)-'Dep13'!B78</f>
        <v>0</v>
      </c>
      <c r="W71" s="109">
        <f>('Dep13'!F78+'Dep13'!G78)-'Dep13'!E78</f>
        <v>0</v>
      </c>
      <c r="X71" s="107">
        <f>('Dep83'!C78+'Dep83'!D78)-'Dep83'!B78</f>
        <v>0</v>
      </c>
      <c r="Y71" s="109">
        <f>('Dep83'!F78+'Dep83'!G78)-'Dep83'!E78</f>
        <v>0</v>
      </c>
      <c r="Z71" s="107">
        <f>('Dep84'!C78+'Dep84'!D78)-'Dep84'!B78</f>
        <v>0</v>
      </c>
      <c r="AA71" s="109">
        <f>('Dep84'!F78+'Dep84'!G78)-'Dep84'!E78</f>
        <v>0</v>
      </c>
    </row>
    <row r="72" spans="5:27" x14ac:dyDescent="0.25">
      <c r="E72" s="56">
        <v>42248</v>
      </c>
      <c r="F72" s="107">
        <f>Paca!B79-('Dep04'!B79+'Dep05'!B79+'Dep06'!B79+'Dep13'!B79+'Dep83'!B79+'Dep84'!B79)</f>
        <v>0</v>
      </c>
      <c r="G72" s="108">
        <f>Paca!C79-('Dep04'!C79+'Dep05'!C79+'Dep06'!C79+'Dep13'!C79+'Dep83'!C79+'Dep84'!C79)</f>
        <v>0</v>
      </c>
      <c r="H72" s="109">
        <f>Paca!D79-('Dep04'!D79+'Dep05'!D79+'Dep06'!D79+'Dep13'!D79+'Dep83'!D79+'Dep84'!D79)</f>
        <v>0</v>
      </c>
      <c r="I72" s="107">
        <f>Paca!E79-('Dep04'!E79+'Dep05'!E79+'Dep06'!E79+'Dep13'!E79+'Dep83'!E79+'Dep84'!E79)</f>
        <v>0</v>
      </c>
      <c r="J72" s="108">
        <f>Paca!F79-('Dep04'!F79+'Dep05'!F79+'Dep06'!F79+'Dep13'!F79+'Dep83'!F79+'Dep84'!F79)</f>
        <v>0</v>
      </c>
      <c r="K72" s="112">
        <f>Paca!G79-('Dep04'!G79+'Dep05'!G79+'Dep06'!G79+'Dep13'!G79+'Dep83'!G79+'Dep84'!G79)</f>
        <v>0</v>
      </c>
      <c r="L72" s="115">
        <f>('France métro'!C79+'France métro'!D79)-'France métro'!B79</f>
        <v>0</v>
      </c>
      <c r="M72" s="109">
        <f>('France métro'!F79+'France métro'!G79)-'France métro'!E79</f>
        <v>0</v>
      </c>
      <c r="N72" s="107">
        <f>(Paca!C79+Paca!D79)-Paca!B79</f>
        <v>0</v>
      </c>
      <c r="O72" s="109">
        <f>(Paca!F79+Paca!G79)-Paca!E79</f>
        <v>0</v>
      </c>
      <c r="P72" s="107">
        <f>('Dep04'!C79+'Dep04'!D79)-'Dep04'!B79</f>
        <v>0</v>
      </c>
      <c r="Q72" s="109">
        <f>('Dep04'!F79+'Dep04'!G79)-'Dep04'!E79</f>
        <v>0</v>
      </c>
      <c r="R72" s="107">
        <f>('Dep05'!C79+'Dep05'!D79)-'Dep05'!B79</f>
        <v>0</v>
      </c>
      <c r="S72" s="109">
        <f>('Dep05'!F79+'Dep05'!G79)-'Dep05'!E79</f>
        <v>0</v>
      </c>
      <c r="T72" s="107">
        <f>('Dep06'!C79+'Dep06'!D79)-'Dep06'!B79</f>
        <v>0</v>
      </c>
      <c r="U72" s="109">
        <f>('Dep06'!F79+'Dep06'!G79)-'Dep06'!E79</f>
        <v>0</v>
      </c>
      <c r="V72" s="107">
        <f>('Dep13'!C79+'Dep13'!D79)-'Dep13'!B79</f>
        <v>0</v>
      </c>
      <c r="W72" s="109">
        <f>('Dep13'!F79+'Dep13'!G79)-'Dep13'!E79</f>
        <v>0</v>
      </c>
      <c r="X72" s="107">
        <f>('Dep83'!C79+'Dep83'!D79)-'Dep83'!B79</f>
        <v>0</v>
      </c>
      <c r="Y72" s="109">
        <f>('Dep83'!F79+'Dep83'!G79)-'Dep83'!E79</f>
        <v>0</v>
      </c>
      <c r="Z72" s="107">
        <f>('Dep84'!C79+'Dep84'!D79)-'Dep84'!B79</f>
        <v>0</v>
      </c>
      <c r="AA72" s="109">
        <f>('Dep84'!F79+'Dep84'!G79)-'Dep84'!E79</f>
        <v>0</v>
      </c>
    </row>
    <row r="73" spans="5:27" x14ac:dyDescent="0.25">
      <c r="E73" s="56">
        <v>42278</v>
      </c>
      <c r="F73" s="107">
        <f>Paca!B80-('Dep04'!B80+'Dep05'!B80+'Dep06'!B80+'Dep13'!B80+'Dep83'!B80+'Dep84'!B80)</f>
        <v>0</v>
      </c>
      <c r="G73" s="108">
        <f>Paca!C80-('Dep04'!C80+'Dep05'!C80+'Dep06'!C80+'Dep13'!C80+'Dep83'!C80+'Dep84'!C80)</f>
        <v>0</v>
      </c>
      <c r="H73" s="109">
        <f>Paca!D80-('Dep04'!D80+'Dep05'!D80+'Dep06'!D80+'Dep13'!D80+'Dep83'!D80+'Dep84'!D80)</f>
        <v>0</v>
      </c>
      <c r="I73" s="107">
        <f>Paca!E80-('Dep04'!E80+'Dep05'!E80+'Dep06'!E80+'Dep13'!E80+'Dep83'!E80+'Dep84'!E80)</f>
        <v>0</v>
      </c>
      <c r="J73" s="108">
        <f>Paca!F80-('Dep04'!F80+'Dep05'!F80+'Dep06'!F80+'Dep13'!F80+'Dep83'!F80+'Dep84'!F80)</f>
        <v>0</v>
      </c>
      <c r="K73" s="112">
        <f>Paca!G80-('Dep04'!G80+'Dep05'!G80+'Dep06'!G80+'Dep13'!G80+'Dep83'!G80+'Dep84'!G80)</f>
        <v>0</v>
      </c>
      <c r="L73" s="115">
        <f>('France métro'!C80+'France métro'!D80)-'France métro'!B80</f>
        <v>0</v>
      </c>
      <c r="M73" s="109">
        <f>('France métro'!F80+'France métro'!G80)-'France métro'!E80</f>
        <v>0</v>
      </c>
      <c r="N73" s="107">
        <f>(Paca!C80+Paca!D80)-Paca!B80</f>
        <v>0</v>
      </c>
      <c r="O73" s="109">
        <f>(Paca!F80+Paca!G80)-Paca!E80</f>
        <v>0</v>
      </c>
      <c r="P73" s="107">
        <f>('Dep04'!C80+'Dep04'!D80)-'Dep04'!B80</f>
        <v>0</v>
      </c>
      <c r="Q73" s="109">
        <f>('Dep04'!F80+'Dep04'!G80)-'Dep04'!E80</f>
        <v>0</v>
      </c>
      <c r="R73" s="107">
        <f>('Dep05'!C80+'Dep05'!D80)-'Dep05'!B80</f>
        <v>0</v>
      </c>
      <c r="S73" s="109">
        <f>('Dep05'!F80+'Dep05'!G80)-'Dep05'!E80</f>
        <v>0</v>
      </c>
      <c r="T73" s="107">
        <f>('Dep06'!C80+'Dep06'!D80)-'Dep06'!B80</f>
        <v>0</v>
      </c>
      <c r="U73" s="109">
        <f>('Dep06'!F80+'Dep06'!G80)-'Dep06'!E80</f>
        <v>0</v>
      </c>
      <c r="V73" s="107">
        <f>('Dep13'!C80+'Dep13'!D80)-'Dep13'!B80</f>
        <v>0</v>
      </c>
      <c r="W73" s="109">
        <f>('Dep13'!F80+'Dep13'!G80)-'Dep13'!E80</f>
        <v>0</v>
      </c>
      <c r="X73" s="107">
        <f>('Dep83'!C80+'Dep83'!D80)-'Dep83'!B80</f>
        <v>0</v>
      </c>
      <c r="Y73" s="109">
        <f>('Dep83'!F80+'Dep83'!G80)-'Dep83'!E80</f>
        <v>0</v>
      </c>
      <c r="Z73" s="107">
        <f>('Dep84'!C80+'Dep84'!D80)-'Dep84'!B80</f>
        <v>0</v>
      </c>
      <c r="AA73" s="109">
        <f>('Dep84'!F80+'Dep84'!G80)-'Dep84'!E80</f>
        <v>0</v>
      </c>
    </row>
    <row r="74" spans="5:27" x14ac:dyDescent="0.25">
      <c r="E74" s="56">
        <v>42309</v>
      </c>
      <c r="F74" s="107">
        <f>Paca!B81-('Dep04'!B81+'Dep05'!B81+'Dep06'!B81+'Dep13'!B81+'Dep83'!B81+'Dep84'!B81)</f>
        <v>0</v>
      </c>
      <c r="G74" s="108">
        <f>Paca!C81-('Dep04'!C81+'Dep05'!C81+'Dep06'!C81+'Dep13'!C81+'Dep83'!C81+'Dep84'!C81)</f>
        <v>0</v>
      </c>
      <c r="H74" s="109">
        <f>Paca!D81-('Dep04'!D81+'Dep05'!D81+'Dep06'!D81+'Dep13'!D81+'Dep83'!D81+'Dep84'!D81)</f>
        <v>0</v>
      </c>
      <c r="I74" s="107">
        <f>Paca!E81-('Dep04'!E81+'Dep05'!E81+'Dep06'!E81+'Dep13'!E81+'Dep83'!E81+'Dep84'!E81)</f>
        <v>0</v>
      </c>
      <c r="J74" s="108">
        <f>Paca!F81-('Dep04'!F81+'Dep05'!F81+'Dep06'!F81+'Dep13'!F81+'Dep83'!F81+'Dep84'!F81)</f>
        <v>0</v>
      </c>
      <c r="K74" s="112">
        <f>Paca!G81-('Dep04'!G81+'Dep05'!G81+'Dep06'!G81+'Dep13'!G81+'Dep83'!G81+'Dep84'!G81)</f>
        <v>0</v>
      </c>
      <c r="L74" s="115">
        <f>('France métro'!C81+'France métro'!D81)-'France métro'!B81</f>
        <v>0</v>
      </c>
      <c r="M74" s="109">
        <f>('France métro'!F81+'France métro'!G81)-'France métro'!E81</f>
        <v>0</v>
      </c>
      <c r="N74" s="107">
        <f>(Paca!C81+Paca!D81)-Paca!B81</f>
        <v>0</v>
      </c>
      <c r="O74" s="109">
        <f>(Paca!F81+Paca!G81)-Paca!E81</f>
        <v>0</v>
      </c>
      <c r="P74" s="107">
        <f>('Dep04'!C81+'Dep04'!D81)-'Dep04'!B81</f>
        <v>0</v>
      </c>
      <c r="Q74" s="109">
        <f>('Dep04'!F81+'Dep04'!G81)-'Dep04'!E81</f>
        <v>0</v>
      </c>
      <c r="R74" s="107">
        <f>('Dep05'!C81+'Dep05'!D81)-'Dep05'!B81</f>
        <v>0</v>
      </c>
      <c r="S74" s="109">
        <f>('Dep05'!F81+'Dep05'!G81)-'Dep05'!E81</f>
        <v>0</v>
      </c>
      <c r="T74" s="107">
        <f>('Dep06'!C81+'Dep06'!D81)-'Dep06'!B81</f>
        <v>0</v>
      </c>
      <c r="U74" s="109">
        <f>('Dep06'!F81+'Dep06'!G81)-'Dep06'!E81</f>
        <v>0</v>
      </c>
      <c r="V74" s="107">
        <f>('Dep13'!C81+'Dep13'!D81)-'Dep13'!B81</f>
        <v>0</v>
      </c>
      <c r="W74" s="109">
        <f>('Dep13'!F81+'Dep13'!G81)-'Dep13'!E81</f>
        <v>0</v>
      </c>
      <c r="X74" s="107">
        <f>('Dep83'!C81+'Dep83'!D81)-'Dep83'!B81</f>
        <v>0</v>
      </c>
      <c r="Y74" s="109">
        <f>('Dep83'!F81+'Dep83'!G81)-'Dep83'!E81</f>
        <v>0</v>
      </c>
      <c r="Z74" s="107">
        <f>('Dep84'!C81+'Dep84'!D81)-'Dep84'!B81</f>
        <v>0</v>
      </c>
      <c r="AA74" s="109">
        <f>('Dep84'!F81+'Dep84'!G81)-'Dep84'!E81</f>
        <v>0</v>
      </c>
    </row>
    <row r="75" spans="5:27" x14ac:dyDescent="0.25">
      <c r="E75" s="56">
        <v>42339</v>
      </c>
      <c r="F75" s="107">
        <f>Paca!B82-('Dep04'!B82+'Dep05'!B82+'Dep06'!B82+'Dep13'!B82+'Dep83'!B82+'Dep84'!B82)</f>
        <v>0</v>
      </c>
      <c r="G75" s="108">
        <f>Paca!C82-('Dep04'!C82+'Dep05'!C82+'Dep06'!C82+'Dep13'!C82+'Dep83'!C82+'Dep84'!C82)</f>
        <v>0</v>
      </c>
      <c r="H75" s="109">
        <f>Paca!D82-('Dep04'!D82+'Dep05'!D82+'Dep06'!D82+'Dep13'!D82+'Dep83'!D82+'Dep84'!D82)</f>
        <v>0</v>
      </c>
      <c r="I75" s="107">
        <f>Paca!E82-('Dep04'!E82+'Dep05'!E82+'Dep06'!E82+'Dep13'!E82+'Dep83'!E82+'Dep84'!E82)</f>
        <v>0</v>
      </c>
      <c r="J75" s="108">
        <f>Paca!F82-('Dep04'!F82+'Dep05'!F82+'Dep06'!F82+'Dep13'!F82+'Dep83'!F82+'Dep84'!F82)</f>
        <v>0</v>
      </c>
      <c r="K75" s="112">
        <f>Paca!G82-('Dep04'!G82+'Dep05'!G82+'Dep06'!G82+'Dep13'!G82+'Dep83'!G82+'Dep84'!G82)</f>
        <v>0</v>
      </c>
      <c r="L75" s="115">
        <f>('France métro'!C82+'France métro'!D82)-'France métro'!B82</f>
        <v>0</v>
      </c>
      <c r="M75" s="109">
        <f>('France métro'!F82+'France métro'!G82)-'France métro'!E82</f>
        <v>0</v>
      </c>
      <c r="N75" s="107">
        <f>(Paca!C82+Paca!D82)-Paca!B82</f>
        <v>0</v>
      </c>
      <c r="O75" s="109">
        <f>(Paca!F82+Paca!G82)-Paca!E82</f>
        <v>0</v>
      </c>
      <c r="P75" s="107">
        <f>('Dep04'!C82+'Dep04'!D82)-'Dep04'!B82</f>
        <v>0</v>
      </c>
      <c r="Q75" s="109">
        <f>('Dep04'!F82+'Dep04'!G82)-'Dep04'!E82</f>
        <v>0</v>
      </c>
      <c r="R75" s="107">
        <f>('Dep05'!C82+'Dep05'!D82)-'Dep05'!B82</f>
        <v>0</v>
      </c>
      <c r="S75" s="109">
        <f>('Dep05'!F82+'Dep05'!G82)-'Dep05'!E82</f>
        <v>0</v>
      </c>
      <c r="T75" s="107">
        <f>('Dep06'!C82+'Dep06'!D82)-'Dep06'!B82</f>
        <v>0</v>
      </c>
      <c r="U75" s="109">
        <f>('Dep06'!F82+'Dep06'!G82)-'Dep06'!E82</f>
        <v>0</v>
      </c>
      <c r="V75" s="107">
        <f>('Dep13'!C82+'Dep13'!D82)-'Dep13'!B82</f>
        <v>0</v>
      </c>
      <c r="W75" s="109">
        <f>('Dep13'!F82+'Dep13'!G82)-'Dep13'!E82</f>
        <v>0</v>
      </c>
      <c r="X75" s="107">
        <f>('Dep83'!C82+'Dep83'!D82)-'Dep83'!B82</f>
        <v>0</v>
      </c>
      <c r="Y75" s="109">
        <f>('Dep83'!F82+'Dep83'!G82)-'Dep83'!E82</f>
        <v>0</v>
      </c>
      <c r="Z75" s="107">
        <f>('Dep84'!C82+'Dep84'!D82)-'Dep84'!B82</f>
        <v>0</v>
      </c>
      <c r="AA75" s="109">
        <f>('Dep84'!F82+'Dep84'!G82)-'Dep84'!E82</f>
        <v>0</v>
      </c>
    </row>
    <row r="76" spans="5:27" x14ac:dyDescent="0.25">
      <c r="E76" s="56">
        <v>42370</v>
      </c>
      <c r="F76" s="107">
        <f>Paca!B83-('Dep04'!B83+'Dep05'!B83+'Dep06'!B83+'Dep13'!B83+'Dep83'!B83+'Dep84'!B83)</f>
        <v>0</v>
      </c>
      <c r="G76" s="108">
        <f>Paca!C83-('Dep04'!C83+'Dep05'!C83+'Dep06'!C83+'Dep13'!C83+'Dep83'!C83+'Dep84'!C83)</f>
        <v>0</v>
      </c>
      <c r="H76" s="109">
        <f>Paca!D83-('Dep04'!D83+'Dep05'!D83+'Dep06'!D83+'Dep13'!D83+'Dep83'!D83+'Dep84'!D83)</f>
        <v>0</v>
      </c>
      <c r="I76" s="107">
        <f>Paca!E83-('Dep04'!E83+'Dep05'!E83+'Dep06'!E83+'Dep13'!E83+'Dep83'!E83+'Dep84'!E83)</f>
        <v>0</v>
      </c>
      <c r="J76" s="108">
        <f>Paca!F83-('Dep04'!F83+'Dep05'!F83+'Dep06'!F83+'Dep13'!F83+'Dep83'!F83+'Dep84'!F83)</f>
        <v>0</v>
      </c>
      <c r="K76" s="112">
        <f>Paca!G83-('Dep04'!G83+'Dep05'!G83+'Dep06'!G83+'Dep13'!G83+'Dep83'!G83+'Dep84'!G83)</f>
        <v>0</v>
      </c>
      <c r="L76" s="115">
        <f>('France métro'!C83+'France métro'!D83)-'France métro'!B83</f>
        <v>0</v>
      </c>
      <c r="M76" s="109">
        <f>('France métro'!F83+'France métro'!G83)-'France métro'!E83</f>
        <v>0</v>
      </c>
      <c r="N76" s="107">
        <f>(Paca!C83+Paca!D83)-Paca!B83</f>
        <v>0</v>
      </c>
      <c r="O76" s="109">
        <f>(Paca!F83+Paca!G83)-Paca!E83</f>
        <v>0</v>
      </c>
      <c r="P76" s="107">
        <f>('Dep04'!C83+'Dep04'!D83)-'Dep04'!B83</f>
        <v>0</v>
      </c>
      <c r="Q76" s="109">
        <f>('Dep04'!F83+'Dep04'!G83)-'Dep04'!E83</f>
        <v>0</v>
      </c>
      <c r="R76" s="107">
        <f>('Dep05'!C83+'Dep05'!D83)-'Dep05'!B83</f>
        <v>0</v>
      </c>
      <c r="S76" s="109">
        <f>('Dep05'!F83+'Dep05'!G83)-'Dep05'!E83</f>
        <v>0</v>
      </c>
      <c r="T76" s="107">
        <f>('Dep06'!C83+'Dep06'!D83)-'Dep06'!B83</f>
        <v>0</v>
      </c>
      <c r="U76" s="109">
        <f>('Dep06'!F83+'Dep06'!G83)-'Dep06'!E83</f>
        <v>0</v>
      </c>
      <c r="V76" s="107">
        <f>('Dep13'!C83+'Dep13'!D83)-'Dep13'!B83</f>
        <v>0</v>
      </c>
      <c r="W76" s="109">
        <f>('Dep13'!F83+'Dep13'!G83)-'Dep13'!E83</f>
        <v>0</v>
      </c>
      <c r="X76" s="107">
        <f>('Dep83'!C83+'Dep83'!D83)-'Dep83'!B83</f>
        <v>0</v>
      </c>
      <c r="Y76" s="109">
        <f>('Dep83'!F83+'Dep83'!G83)-'Dep83'!E83</f>
        <v>0</v>
      </c>
      <c r="Z76" s="107">
        <f>('Dep84'!C83+'Dep84'!D83)-'Dep84'!B83</f>
        <v>0</v>
      </c>
      <c r="AA76" s="109">
        <f>('Dep84'!F83+'Dep84'!G83)-'Dep84'!E83</f>
        <v>0</v>
      </c>
    </row>
    <row r="77" spans="5:27" x14ac:dyDescent="0.25">
      <c r="E77" s="56">
        <v>42401</v>
      </c>
      <c r="F77" s="107">
        <f>Paca!B84-('Dep04'!B84+'Dep05'!B84+'Dep06'!B84+'Dep13'!B84+'Dep83'!B84+'Dep84'!B84)</f>
        <v>0</v>
      </c>
      <c r="G77" s="108">
        <f>Paca!C84-('Dep04'!C84+'Dep05'!C84+'Dep06'!C84+'Dep13'!C84+'Dep83'!C84+'Dep84'!C84)</f>
        <v>0</v>
      </c>
      <c r="H77" s="109">
        <f>Paca!D84-('Dep04'!D84+'Dep05'!D84+'Dep06'!D84+'Dep13'!D84+'Dep83'!D84+'Dep84'!D84)</f>
        <v>0</v>
      </c>
      <c r="I77" s="107">
        <f>Paca!E84-('Dep04'!E84+'Dep05'!E84+'Dep06'!E84+'Dep13'!E84+'Dep83'!E84+'Dep84'!E84)</f>
        <v>0</v>
      </c>
      <c r="J77" s="108">
        <f>Paca!F84-('Dep04'!F84+'Dep05'!F84+'Dep06'!F84+'Dep13'!F84+'Dep83'!F84+'Dep84'!F84)</f>
        <v>0</v>
      </c>
      <c r="K77" s="112">
        <f>Paca!G84-('Dep04'!G84+'Dep05'!G84+'Dep06'!G84+'Dep13'!G84+'Dep83'!G84+'Dep84'!G84)</f>
        <v>0</v>
      </c>
      <c r="L77" s="115">
        <f>('France métro'!C84+'France métro'!D84)-'France métro'!B84</f>
        <v>0</v>
      </c>
      <c r="M77" s="109">
        <f>('France métro'!F84+'France métro'!G84)-'France métro'!E84</f>
        <v>0</v>
      </c>
      <c r="N77" s="107">
        <f>(Paca!C84+Paca!D84)-Paca!B84</f>
        <v>0</v>
      </c>
      <c r="O77" s="109">
        <f>(Paca!F84+Paca!G84)-Paca!E84</f>
        <v>0</v>
      </c>
      <c r="P77" s="107">
        <f>('Dep04'!C84+'Dep04'!D84)-'Dep04'!B84</f>
        <v>0</v>
      </c>
      <c r="Q77" s="109">
        <f>('Dep04'!F84+'Dep04'!G84)-'Dep04'!E84</f>
        <v>0</v>
      </c>
      <c r="R77" s="107">
        <f>('Dep05'!C84+'Dep05'!D84)-'Dep05'!B84</f>
        <v>0</v>
      </c>
      <c r="S77" s="109">
        <f>('Dep05'!F84+'Dep05'!G84)-'Dep05'!E84</f>
        <v>0</v>
      </c>
      <c r="T77" s="107">
        <f>('Dep06'!C84+'Dep06'!D84)-'Dep06'!B84</f>
        <v>0</v>
      </c>
      <c r="U77" s="109">
        <f>('Dep06'!F84+'Dep06'!G84)-'Dep06'!E84</f>
        <v>0</v>
      </c>
      <c r="V77" s="107">
        <f>('Dep13'!C84+'Dep13'!D84)-'Dep13'!B84</f>
        <v>0</v>
      </c>
      <c r="W77" s="109">
        <f>('Dep13'!F84+'Dep13'!G84)-'Dep13'!E84</f>
        <v>0</v>
      </c>
      <c r="X77" s="107">
        <f>('Dep83'!C84+'Dep83'!D84)-'Dep83'!B84</f>
        <v>0</v>
      </c>
      <c r="Y77" s="109">
        <f>('Dep83'!F84+'Dep83'!G84)-'Dep83'!E84</f>
        <v>0</v>
      </c>
      <c r="Z77" s="107">
        <f>('Dep84'!C84+'Dep84'!D84)-'Dep84'!B84</f>
        <v>0</v>
      </c>
      <c r="AA77" s="109">
        <f>('Dep84'!F84+'Dep84'!G84)-'Dep84'!E84</f>
        <v>0</v>
      </c>
    </row>
    <row r="78" spans="5:27" x14ac:dyDescent="0.25">
      <c r="E78" s="56">
        <v>42430</v>
      </c>
      <c r="F78" s="107">
        <f>Paca!B85-('Dep04'!B85+'Dep05'!B85+'Dep06'!B85+'Dep13'!B85+'Dep83'!B85+'Dep84'!B85)</f>
        <v>0</v>
      </c>
      <c r="G78" s="108">
        <f>Paca!C85-('Dep04'!C85+'Dep05'!C85+'Dep06'!C85+'Dep13'!C85+'Dep83'!C85+'Dep84'!C85)</f>
        <v>0</v>
      </c>
      <c r="H78" s="109">
        <f>Paca!D85-('Dep04'!D85+'Dep05'!D85+'Dep06'!D85+'Dep13'!D85+'Dep83'!D85+'Dep84'!D85)</f>
        <v>0</v>
      </c>
      <c r="I78" s="107">
        <f>Paca!E85-('Dep04'!E85+'Dep05'!E85+'Dep06'!E85+'Dep13'!E85+'Dep83'!E85+'Dep84'!E85)</f>
        <v>0</v>
      </c>
      <c r="J78" s="108">
        <f>Paca!F85-('Dep04'!F85+'Dep05'!F85+'Dep06'!F85+'Dep13'!F85+'Dep83'!F85+'Dep84'!F85)</f>
        <v>0</v>
      </c>
      <c r="K78" s="112">
        <f>Paca!G85-('Dep04'!G85+'Dep05'!G85+'Dep06'!G85+'Dep13'!G85+'Dep83'!G85+'Dep84'!G85)</f>
        <v>0</v>
      </c>
      <c r="L78" s="115">
        <f>('France métro'!C85+'France métro'!D85)-'France métro'!B85</f>
        <v>0</v>
      </c>
      <c r="M78" s="109">
        <f>('France métro'!F85+'France métro'!G85)-'France métro'!E85</f>
        <v>0</v>
      </c>
      <c r="N78" s="107">
        <f>(Paca!C85+Paca!D85)-Paca!B85</f>
        <v>0</v>
      </c>
      <c r="O78" s="109">
        <f>(Paca!F85+Paca!G85)-Paca!E85</f>
        <v>0</v>
      </c>
      <c r="P78" s="107">
        <f>('Dep04'!C85+'Dep04'!D85)-'Dep04'!B85</f>
        <v>0</v>
      </c>
      <c r="Q78" s="109">
        <f>('Dep04'!F85+'Dep04'!G85)-'Dep04'!E85</f>
        <v>0</v>
      </c>
      <c r="R78" s="107">
        <f>('Dep05'!C85+'Dep05'!D85)-'Dep05'!B85</f>
        <v>0</v>
      </c>
      <c r="S78" s="109">
        <f>('Dep05'!F85+'Dep05'!G85)-'Dep05'!E85</f>
        <v>0</v>
      </c>
      <c r="T78" s="107">
        <f>('Dep06'!C85+'Dep06'!D85)-'Dep06'!B85</f>
        <v>0</v>
      </c>
      <c r="U78" s="109">
        <f>('Dep06'!F85+'Dep06'!G85)-'Dep06'!E85</f>
        <v>0</v>
      </c>
      <c r="V78" s="107">
        <f>('Dep13'!C85+'Dep13'!D85)-'Dep13'!B85</f>
        <v>0</v>
      </c>
      <c r="W78" s="109">
        <f>('Dep13'!F85+'Dep13'!G85)-'Dep13'!E85</f>
        <v>0</v>
      </c>
      <c r="X78" s="107">
        <f>('Dep83'!C85+'Dep83'!D85)-'Dep83'!B85</f>
        <v>0</v>
      </c>
      <c r="Y78" s="109">
        <f>('Dep83'!F85+'Dep83'!G85)-'Dep83'!E85</f>
        <v>0</v>
      </c>
      <c r="Z78" s="107">
        <f>('Dep84'!C85+'Dep84'!D85)-'Dep84'!B85</f>
        <v>0</v>
      </c>
      <c r="AA78" s="109">
        <f>('Dep84'!F85+'Dep84'!G85)-'Dep84'!E85</f>
        <v>0</v>
      </c>
    </row>
    <row r="79" spans="5:27" x14ac:dyDescent="0.25">
      <c r="E79" s="56">
        <v>42461</v>
      </c>
      <c r="F79" s="107">
        <f>Paca!B86-('Dep04'!B86+'Dep05'!B86+'Dep06'!B86+'Dep13'!B86+'Dep83'!B86+'Dep84'!B86)</f>
        <v>0</v>
      </c>
      <c r="G79" s="108">
        <f>Paca!C86-('Dep04'!C86+'Dep05'!C86+'Dep06'!C86+'Dep13'!C86+'Dep83'!C86+'Dep84'!C86)</f>
        <v>0</v>
      </c>
      <c r="H79" s="109">
        <f>Paca!D86-('Dep04'!D86+'Dep05'!D86+'Dep06'!D86+'Dep13'!D86+'Dep83'!D86+'Dep84'!D86)</f>
        <v>0</v>
      </c>
      <c r="I79" s="107">
        <f>Paca!E86-('Dep04'!E86+'Dep05'!E86+'Dep06'!E86+'Dep13'!E86+'Dep83'!E86+'Dep84'!E86)</f>
        <v>0</v>
      </c>
      <c r="J79" s="108">
        <f>Paca!F86-('Dep04'!F86+'Dep05'!F86+'Dep06'!F86+'Dep13'!F86+'Dep83'!F86+'Dep84'!F86)</f>
        <v>0</v>
      </c>
      <c r="K79" s="112">
        <f>Paca!G86-('Dep04'!G86+'Dep05'!G86+'Dep06'!G86+'Dep13'!G86+'Dep83'!G86+'Dep84'!G86)</f>
        <v>0</v>
      </c>
      <c r="L79" s="115">
        <f>('France métro'!C86+'France métro'!D86)-'France métro'!B86</f>
        <v>0</v>
      </c>
      <c r="M79" s="109">
        <f>('France métro'!F86+'France métro'!G86)-'France métro'!E86</f>
        <v>0</v>
      </c>
      <c r="N79" s="107">
        <f>(Paca!C86+Paca!D86)-Paca!B86</f>
        <v>0</v>
      </c>
      <c r="O79" s="109">
        <f>(Paca!F86+Paca!G86)-Paca!E86</f>
        <v>0</v>
      </c>
      <c r="P79" s="107">
        <f>('Dep04'!C86+'Dep04'!D86)-'Dep04'!B86</f>
        <v>0</v>
      </c>
      <c r="Q79" s="109">
        <f>('Dep04'!F86+'Dep04'!G86)-'Dep04'!E86</f>
        <v>0</v>
      </c>
      <c r="R79" s="107">
        <f>('Dep05'!C86+'Dep05'!D86)-'Dep05'!B86</f>
        <v>0</v>
      </c>
      <c r="S79" s="109">
        <f>('Dep05'!F86+'Dep05'!G86)-'Dep05'!E86</f>
        <v>0</v>
      </c>
      <c r="T79" s="107">
        <f>('Dep06'!C86+'Dep06'!D86)-'Dep06'!B86</f>
        <v>0</v>
      </c>
      <c r="U79" s="109">
        <f>('Dep06'!F86+'Dep06'!G86)-'Dep06'!E86</f>
        <v>0</v>
      </c>
      <c r="V79" s="107">
        <f>('Dep13'!C86+'Dep13'!D86)-'Dep13'!B86</f>
        <v>0</v>
      </c>
      <c r="W79" s="109">
        <f>('Dep13'!F86+'Dep13'!G86)-'Dep13'!E86</f>
        <v>0</v>
      </c>
      <c r="X79" s="107">
        <f>('Dep83'!C86+'Dep83'!D86)-'Dep83'!B86</f>
        <v>0</v>
      </c>
      <c r="Y79" s="109">
        <f>('Dep83'!F86+'Dep83'!G86)-'Dep83'!E86</f>
        <v>0</v>
      </c>
      <c r="Z79" s="107">
        <f>('Dep84'!C86+'Dep84'!D86)-'Dep84'!B86</f>
        <v>0</v>
      </c>
      <c r="AA79" s="109">
        <f>('Dep84'!F86+'Dep84'!G86)-'Dep84'!E86</f>
        <v>0</v>
      </c>
    </row>
    <row r="80" spans="5:27" x14ac:dyDescent="0.25">
      <c r="E80" s="56">
        <v>42491</v>
      </c>
      <c r="F80" s="107">
        <f>Paca!B87-('Dep04'!B87+'Dep05'!B87+'Dep06'!B87+'Dep13'!B87+'Dep83'!B87+'Dep84'!B87)</f>
        <v>0</v>
      </c>
      <c r="G80" s="108">
        <f>Paca!C87-('Dep04'!C87+'Dep05'!C87+'Dep06'!C87+'Dep13'!C87+'Dep83'!C87+'Dep84'!C87)</f>
        <v>0</v>
      </c>
      <c r="H80" s="109">
        <f>Paca!D87-('Dep04'!D87+'Dep05'!D87+'Dep06'!D87+'Dep13'!D87+'Dep83'!D87+'Dep84'!D87)</f>
        <v>0</v>
      </c>
      <c r="I80" s="107">
        <f>Paca!E87-('Dep04'!E87+'Dep05'!E87+'Dep06'!E87+'Dep13'!E87+'Dep83'!E87+'Dep84'!E87)</f>
        <v>0</v>
      </c>
      <c r="J80" s="108">
        <f>Paca!F87-('Dep04'!F87+'Dep05'!F87+'Dep06'!F87+'Dep13'!F87+'Dep83'!F87+'Dep84'!F87)</f>
        <v>0</v>
      </c>
      <c r="K80" s="112">
        <f>Paca!G87-('Dep04'!G87+'Dep05'!G87+'Dep06'!G87+'Dep13'!G87+'Dep83'!G87+'Dep84'!G87)</f>
        <v>0</v>
      </c>
      <c r="L80" s="115">
        <f>('France métro'!C87+'France métro'!D87)-'France métro'!B87</f>
        <v>0</v>
      </c>
      <c r="M80" s="109">
        <f>('France métro'!F87+'France métro'!G87)-'France métro'!E87</f>
        <v>0</v>
      </c>
      <c r="N80" s="107">
        <f>(Paca!C87+Paca!D87)-Paca!B87</f>
        <v>0</v>
      </c>
      <c r="O80" s="109">
        <f>(Paca!F87+Paca!G87)-Paca!E87</f>
        <v>0</v>
      </c>
      <c r="P80" s="107">
        <f>('Dep04'!C87+'Dep04'!D87)-'Dep04'!B87</f>
        <v>0</v>
      </c>
      <c r="Q80" s="109">
        <f>('Dep04'!F87+'Dep04'!G87)-'Dep04'!E87</f>
        <v>0</v>
      </c>
      <c r="R80" s="107">
        <f>('Dep05'!C87+'Dep05'!D87)-'Dep05'!B87</f>
        <v>0</v>
      </c>
      <c r="S80" s="109">
        <f>('Dep05'!F87+'Dep05'!G87)-'Dep05'!E87</f>
        <v>0</v>
      </c>
      <c r="T80" s="107">
        <f>('Dep06'!C87+'Dep06'!D87)-'Dep06'!B87</f>
        <v>0</v>
      </c>
      <c r="U80" s="109">
        <f>('Dep06'!F87+'Dep06'!G87)-'Dep06'!E87</f>
        <v>0</v>
      </c>
      <c r="V80" s="107">
        <f>('Dep13'!C87+'Dep13'!D87)-'Dep13'!B87</f>
        <v>0</v>
      </c>
      <c r="W80" s="109">
        <f>('Dep13'!F87+'Dep13'!G87)-'Dep13'!E87</f>
        <v>0</v>
      </c>
      <c r="X80" s="107">
        <f>('Dep83'!C87+'Dep83'!D87)-'Dep83'!B87</f>
        <v>0</v>
      </c>
      <c r="Y80" s="109">
        <f>('Dep83'!F87+'Dep83'!G87)-'Dep83'!E87</f>
        <v>0</v>
      </c>
      <c r="Z80" s="107">
        <f>('Dep84'!C87+'Dep84'!D87)-'Dep84'!B87</f>
        <v>0</v>
      </c>
      <c r="AA80" s="109">
        <f>('Dep84'!F87+'Dep84'!G87)-'Dep84'!E87</f>
        <v>0</v>
      </c>
    </row>
    <row r="81" spans="5:27" x14ac:dyDescent="0.25">
      <c r="E81" s="56">
        <v>42522</v>
      </c>
      <c r="F81" s="107">
        <f>Paca!B88-('Dep04'!B88+'Dep05'!B88+'Dep06'!B88+'Dep13'!B88+'Dep83'!B88+'Dep84'!B88)</f>
        <v>0</v>
      </c>
      <c r="G81" s="108">
        <f>Paca!C88-('Dep04'!C88+'Dep05'!C88+'Dep06'!C88+'Dep13'!C88+'Dep83'!C88+'Dep84'!C88)</f>
        <v>0</v>
      </c>
      <c r="H81" s="109">
        <f>Paca!D88-('Dep04'!D88+'Dep05'!D88+'Dep06'!D88+'Dep13'!D88+'Dep83'!D88+'Dep84'!D88)</f>
        <v>0</v>
      </c>
      <c r="I81" s="107">
        <f>Paca!E88-('Dep04'!E88+'Dep05'!E88+'Dep06'!E88+'Dep13'!E88+'Dep83'!E88+'Dep84'!E88)</f>
        <v>0</v>
      </c>
      <c r="J81" s="108">
        <f>Paca!F88-('Dep04'!F88+'Dep05'!F88+'Dep06'!F88+'Dep13'!F88+'Dep83'!F88+'Dep84'!F88)</f>
        <v>0</v>
      </c>
      <c r="K81" s="112">
        <f>Paca!G88-('Dep04'!G88+'Dep05'!G88+'Dep06'!G88+'Dep13'!G88+'Dep83'!G88+'Dep84'!G88)</f>
        <v>0</v>
      </c>
      <c r="L81" s="115">
        <f>('France métro'!C88+'France métro'!D88)-'France métro'!B88</f>
        <v>0</v>
      </c>
      <c r="M81" s="109">
        <f>('France métro'!F88+'France métro'!G88)-'France métro'!E88</f>
        <v>0</v>
      </c>
      <c r="N81" s="107">
        <f>(Paca!C88+Paca!D88)-Paca!B88</f>
        <v>0</v>
      </c>
      <c r="O81" s="109">
        <f>(Paca!F88+Paca!G88)-Paca!E88</f>
        <v>0</v>
      </c>
      <c r="P81" s="107">
        <f>('Dep04'!C88+'Dep04'!D88)-'Dep04'!B88</f>
        <v>0</v>
      </c>
      <c r="Q81" s="109">
        <f>('Dep04'!F88+'Dep04'!G88)-'Dep04'!E88</f>
        <v>0</v>
      </c>
      <c r="R81" s="107">
        <f>('Dep05'!C88+'Dep05'!D88)-'Dep05'!B88</f>
        <v>0</v>
      </c>
      <c r="S81" s="109">
        <f>('Dep05'!F88+'Dep05'!G88)-'Dep05'!E88</f>
        <v>0</v>
      </c>
      <c r="T81" s="107">
        <f>('Dep06'!C88+'Dep06'!D88)-'Dep06'!B88</f>
        <v>0</v>
      </c>
      <c r="U81" s="109">
        <f>('Dep06'!F88+'Dep06'!G88)-'Dep06'!E88</f>
        <v>0</v>
      </c>
      <c r="V81" s="107">
        <f>('Dep13'!C88+'Dep13'!D88)-'Dep13'!B88</f>
        <v>0</v>
      </c>
      <c r="W81" s="109">
        <f>('Dep13'!F88+'Dep13'!G88)-'Dep13'!E88</f>
        <v>0</v>
      </c>
      <c r="X81" s="107">
        <f>('Dep83'!C88+'Dep83'!D88)-'Dep83'!B88</f>
        <v>0</v>
      </c>
      <c r="Y81" s="109">
        <f>('Dep83'!F88+'Dep83'!G88)-'Dep83'!E88</f>
        <v>0</v>
      </c>
      <c r="Z81" s="107">
        <f>('Dep84'!C88+'Dep84'!D88)-'Dep84'!B88</f>
        <v>0</v>
      </c>
      <c r="AA81" s="109">
        <f>('Dep84'!F88+'Dep84'!G88)-'Dep84'!E88</f>
        <v>0</v>
      </c>
    </row>
    <row r="82" spans="5:27" x14ac:dyDescent="0.25">
      <c r="E82" s="56">
        <v>42552</v>
      </c>
      <c r="F82" s="107">
        <f>Paca!B89-('Dep04'!B89+'Dep05'!B89+'Dep06'!B89+'Dep13'!B89+'Dep83'!B89+'Dep84'!B89)</f>
        <v>0</v>
      </c>
      <c r="G82" s="108">
        <f>Paca!C89-('Dep04'!C89+'Dep05'!C89+'Dep06'!C89+'Dep13'!C89+'Dep83'!C89+'Dep84'!C89)</f>
        <v>0</v>
      </c>
      <c r="H82" s="109">
        <f>Paca!D89-('Dep04'!D89+'Dep05'!D89+'Dep06'!D89+'Dep13'!D89+'Dep83'!D89+'Dep84'!D89)</f>
        <v>0</v>
      </c>
      <c r="I82" s="107">
        <f>Paca!E89-('Dep04'!E89+'Dep05'!E89+'Dep06'!E89+'Dep13'!E89+'Dep83'!E89+'Dep84'!E89)</f>
        <v>0</v>
      </c>
      <c r="J82" s="108">
        <f>Paca!F89-('Dep04'!F89+'Dep05'!F89+'Dep06'!F89+'Dep13'!F89+'Dep83'!F89+'Dep84'!F89)</f>
        <v>0</v>
      </c>
      <c r="K82" s="112">
        <f>Paca!G89-('Dep04'!G89+'Dep05'!G89+'Dep06'!G89+'Dep13'!G89+'Dep83'!G89+'Dep84'!G89)</f>
        <v>0</v>
      </c>
      <c r="L82" s="115">
        <f>('France métro'!C89+'France métro'!D89)-'France métro'!B89</f>
        <v>0</v>
      </c>
      <c r="M82" s="109">
        <f>('France métro'!F89+'France métro'!G89)-'France métro'!E89</f>
        <v>0</v>
      </c>
      <c r="N82" s="107">
        <f>(Paca!C89+Paca!D89)-Paca!B89</f>
        <v>0</v>
      </c>
      <c r="O82" s="109">
        <f>(Paca!F89+Paca!G89)-Paca!E89</f>
        <v>0</v>
      </c>
      <c r="P82" s="107">
        <f>('Dep04'!C89+'Dep04'!D89)-'Dep04'!B89</f>
        <v>0</v>
      </c>
      <c r="Q82" s="109">
        <f>('Dep04'!F89+'Dep04'!G89)-'Dep04'!E89</f>
        <v>0</v>
      </c>
      <c r="R82" s="107">
        <f>('Dep05'!C89+'Dep05'!D89)-'Dep05'!B89</f>
        <v>0</v>
      </c>
      <c r="S82" s="109">
        <f>('Dep05'!F89+'Dep05'!G89)-'Dep05'!E89</f>
        <v>0</v>
      </c>
      <c r="T82" s="107">
        <f>('Dep06'!C89+'Dep06'!D89)-'Dep06'!B89</f>
        <v>0</v>
      </c>
      <c r="U82" s="109">
        <f>('Dep06'!F89+'Dep06'!G89)-'Dep06'!E89</f>
        <v>0</v>
      </c>
      <c r="V82" s="107">
        <f>('Dep13'!C89+'Dep13'!D89)-'Dep13'!B89</f>
        <v>0</v>
      </c>
      <c r="W82" s="109">
        <f>('Dep13'!F89+'Dep13'!G89)-'Dep13'!E89</f>
        <v>0</v>
      </c>
      <c r="X82" s="107">
        <f>('Dep83'!C89+'Dep83'!D89)-'Dep83'!B89</f>
        <v>0</v>
      </c>
      <c r="Y82" s="109">
        <f>('Dep83'!F89+'Dep83'!G89)-'Dep83'!E89</f>
        <v>0</v>
      </c>
      <c r="Z82" s="107">
        <f>('Dep84'!C89+'Dep84'!D89)-'Dep84'!B89</f>
        <v>0</v>
      </c>
      <c r="AA82" s="109">
        <f>('Dep84'!F89+'Dep84'!G89)-'Dep84'!E89</f>
        <v>0</v>
      </c>
    </row>
    <row r="83" spans="5:27" x14ac:dyDescent="0.25">
      <c r="E83" s="56">
        <v>42583</v>
      </c>
      <c r="F83" s="107">
        <f>Paca!B90-('Dep04'!B90+'Dep05'!B90+'Dep06'!B90+'Dep13'!B90+'Dep83'!B90+'Dep84'!B90)</f>
        <v>0</v>
      </c>
      <c r="G83" s="108">
        <f>Paca!C90-('Dep04'!C90+'Dep05'!C90+'Dep06'!C90+'Dep13'!C90+'Dep83'!C90+'Dep84'!C90)</f>
        <v>0</v>
      </c>
      <c r="H83" s="109">
        <f>Paca!D90-('Dep04'!D90+'Dep05'!D90+'Dep06'!D90+'Dep13'!D90+'Dep83'!D90+'Dep84'!D90)</f>
        <v>0</v>
      </c>
      <c r="I83" s="107">
        <f>Paca!E90-('Dep04'!E90+'Dep05'!E90+'Dep06'!E90+'Dep13'!E90+'Dep83'!E90+'Dep84'!E90)</f>
        <v>0</v>
      </c>
      <c r="J83" s="108">
        <f>Paca!F90-('Dep04'!F90+'Dep05'!F90+'Dep06'!F90+'Dep13'!F90+'Dep83'!F90+'Dep84'!F90)</f>
        <v>0</v>
      </c>
      <c r="K83" s="112">
        <f>Paca!G90-('Dep04'!G90+'Dep05'!G90+'Dep06'!G90+'Dep13'!G90+'Dep83'!G90+'Dep84'!G90)</f>
        <v>0</v>
      </c>
      <c r="L83" s="115">
        <f>('France métro'!C90+'France métro'!D90)-'France métro'!B90</f>
        <v>0</v>
      </c>
      <c r="M83" s="109">
        <f>('France métro'!F90+'France métro'!G90)-'France métro'!E90</f>
        <v>0</v>
      </c>
      <c r="N83" s="107">
        <f>(Paca!C90+Paca!D90)-Paca!B90</f>
        <v>0</v>
      </c>
      <c r="O83" s="109">
        <f>(Paca!F90+Paca!G90)-Paca!E90</f>
        <v>0</v>
      </c>
      <c r="P83" s="107">
        <f>('Dep04'!C90+'Dep04'!D90)-'Dep04'!B90</f>
        <v>0</v>
      </c>
      <c r="Q83" s="109">
        <f>('Dep04'!F90+'Dep04'!G90)-'Dep04'!E90</f>
        <v>0</v>
      </c>
      <c r="R83" s="107">
        <f>('Dep05'!C90+'Dep05'!D90)-'Dep05'!B90</f>
        <v>0</v>
      </c>
      <c r="S83" s="109">
        <f>('Dep05'!F90+'Dep05'!G90)-'Dep05'!E90</f>
        <v>0</v>
      </c>
      <c r="T83" s="107">
        <f>('Dep06'!C90+'Dep06'!D90)-'Dep06'!B90</f>
        <v>0</v>
      </c>
      <c r="U83" s="109">
        <f>('Dep06'!F90+'Dep06'!G90)-'Dep06'!E90</f>
        <v>0</v>
      </c>
      <c r="V83" s="107">
        <f>('Dep13'!C90+'Dep13'!D90)-'Dep13'!B90</f>
        <v>0</v>
      </c>
      <c r="W83" s="109">
        <f>('Dep13'!F90+'Dep13'!G90)-'Dep13'!E90</f>
        <v>0</v>
      </c>
      <c r="X83" s="107">
        <f>('Dep83'!C90+'Dep83'!D90)-'Dep83'!B90</f>
        <v>0</v>
      </c>
      <c r="Y83" s="109">
        <f>('Dep83'!F90+'Dep83'!G90)-'Dep83'!E90</f>
        <v>0</v>
      </c>
      <c r="Z83" s="107">
        <f>('Dep84'!C90+'Dep84'!D90)-'Dep84'!B90</f>
        <v>0</v>
      </c>
      <c r="AA83" s="109">
        <f>('Dep84'!F90+'Dep84'!G90)-'Dep84'!E90</f>
        <v>0</v>
      </c>
    </row>
    <row r="84" spans="5:27" x14ac:dyDescent="0.25">
      <c r="E84" s="56">
        <v>42614</v>
      </c>
      <c r="F84" s="107">
        <f>Paca!B91-('Dep04'!B91+'Dep05'!B91+'Dep06'!B91+'Dep13'!B91+'Dep83'!B91+'Dep84'!B91)</f>
        <v>0</v>
      </c>
      <c r="G84" s="108">
        <f>Paca!C91-('Dep04'!C91+'Dep05'!C91+'Dep06'!C91+'Dep13'!C91+'Dep83'!C91+'Dep84'!C91)</f>
        <v>0</v>
      </c>
      <c r="H84" s="109">
        <f>Paca!D91-('Dep04'!D91+'Dep05'!D91+'Dep06'!D91+'Dep13'!D91+'Dep83'!D91+'Dep84'!D91)</f>
        <v>0</v>
      </c>
      <c r="I84" s="107">
        <f>Paca!E91-('Dep04'!E91+'Dep05'!E91+'Dep06'!E91+'Dep13'!E91+'Dep83'!E91+'Dep84'!E91)</f>
        <v>0</v>
      </c>
      <c r="J84" s="108">
        <f>Paca!F91-('Dep04'!F91+'Dep05'!F91+'Dep06'!F91+'Dep13'!F91+'Dep83'!F91+'Dep84'!F91)</f>
        <v>0</v>
      </c>
      <c r="K84" s="112">
        <f>Paca!G91-('Dep04'!G91+'Dep05'!G91+'Dep06'!G91+'Dep13'!G91+'Dep83'!G91+'Dep84'!G91)</f>
        <v>0</v>
      </c>
      <c r="L84" s="115">
        <f>('France métro'!C91+'France métro'!D91)-'France métro'!B91</f>
        <v>0</v>
      </c>
      <c r="M84" s="109">
        <f>('France métro'!F91+'France métro'!G91)-'France métro'!E91</f>
        <v>0</v>
      </c>
      <c r="N84" s="107">
        <f>(Paca!C91+Paca!D91)-Paca!B91</f>
        <v>0</v>
      </c>
      <c r="O84" s="109">
        <f>(Paca!F91+Paca!G91)-Paca!E91</f>
        <v>0</v>
      </c>
      <c r="P84" s="107">
        <f>('Dep04'!C91+'Dep04'!D91)-'Dep04'!B91</f>
        <v>0</v>
      </c>
      <c r="Q84" s="109">
        <f>('Dep04'!F91+'Dep04'!G91)-'Dep04'!E91</f>
        <v>0</v>
      </c>
      <c r="R84" s="107">
        <f>('Dep05'!C91+'Dep05'!D91)-'Dep05'!B91</f>
        <v>0</v>
      </c>
      <c r="S84" s="109">
        <f>('Dep05'!F91+'Dep05'!G91)-'Dep05'!E91</f>
        <v>0</v>
      </c>
      <c r="T84" s="107">
        <f>('Dep06'!C91+'Dep06'!D91)-'Dep06'!B91</f>
        <v>0</v>
      </c>
      <c r="U84" s="109">
        <f>('Dep06'!F91+'Dep06'!G91)-'Dep06'!E91</f>
        <v>0</v>
      </c>
      <c r="V84" s="107">
        <f>('Dep13'!C91+'Dep13'!D91)-'Dep13'!B91</f>
        <v>0</v>
      </c>
      <c r="W84" s="109">
        <f>('Dep13'!F91+'Dep13'!G91)-'Dep13'!E91</f>
        <v>0</v>
      </c>
      <c r="X84" s="107">
        <f>('Dep83'!C91+'Dep83'!D91)-'Dep83'!B91</f>
        <v>0</v>
      </c>
      <c r="Y84" s="109">
        <f>('Dep83'!F91+'Dep83'!G91)-'Dep83'!E91</f>
        <v>0</v>
      </c>
      <c r="Z84" s="107">
        <f>('Dep84'!C91+'Dep84'!D91)-'Dep84'!B91</f>
        <v>0</v>
      </c>
      <c r="AA84" s="109">
        <f>('Dep84'!F91+'Dep84'!G91)-'Dep84'!E91</f>
        <v>0</v>
      </c>
    </row>
    <row r="85" spans="5:27" x14ac:dyDescent="0.25">
      <c r="E85" s="56">
        <v>42644</v>
      </c>
      <c r="F85" s="107">
        <f>Paca!B92-('Dep04'!B92+'Dep05'!B92+'Dep06'!B92+'Dep13'!B92+'Dep83'!B92+'Dep84'!B92)</f>
        <v>0</v>
      </c>
      <c r="G85" s="108">
        <f>Paca!C92-('Dep04'!C92+'Dep05'!C92+'Dep06'!C92+'Dep13'!C92+'Dep83'!C92+'Dep84'!C92)</f>
        <v>0</v>
      </c>
      <c r="H85" s="109">
        <f>Paca!D92-('Dep04'!D92+'Dep05'!D92+'Dep06'!D92+'Dep13'!D92+'Dep83'!D92+'Dep84'!D92)</f>
        <v>0</v>
      </c>
      <c r="I85" s="107">
        <f>Paca!E92-('Dep04'!E92+'Dep05'!E92+'Dep06'!E92+'Dep13'!E92+'Dep83'!E92+'Dep84'!E92)</f>
        <v>0</v>
      </c>
      <c r="J85" s="108">
        <f>Paca!F92-('Dep04'!F92+'Dep05'!F92+'Dep06'!F92+'Dep13'!F92+'Dep83'!F92+'Dep84'!F92)</f>
        <v>0</v>
      </c>
      <c r="K85" s="112">
        <f>Paca!G92-('Dep04'!G92+'Dep05'!G92+'Dep06'!G92+'Dep13'!G92+'Dep83'!G92+'Dep84'!G92)</f>
        <v>0</v>
      </c>
      <c r="L85" s="115">
        <f>('France métro'!C92+'France métro'!D92)-'France métro'!B92</f>
        <v>0</v>
      </c>
      <c r="M85" s="109">
        <f>('France métro'!F92+'France métro'!G92)-'France métro'!E92</f>
        <v>0</v>
      </c>
      <c r="N85" s="107">
        <f>(Paca!C92+Paca!D92)-Paca!B92</f>
        <v>0</v>
      </c>
      <c r="O85" s="109">
        <f>(Paca!F92+Paca!G92)-Paca!E92</f>
        <v>0</v>
      </c>
      <c r="P85" s="107">
        <f>('Dep04'!C92+'Dep04'!D92)-'Dep04'!B92</f>
        <v>0</v>
      </c>
      <c r="Q85" s="109">
        <f>('Dep04'!F92+'Dep04'!G92)-'Dep04'!E92</f>
        <v>0</v>
      </c>
      <c r="R85" s="107">
        <f>('Dep05'!C92+'Dep05'!D92)-'Dep05'!B92</f>
        <v>0</v>
      </c>
      <c r="S85" s="109">
        <f>('Dep05'!F92+'Dep05'!G92)-'Dep05'!E92</f>
        <v>0</v>
      </c>
      <c r="T85" s="107">
        <f>('Dep06'!C92+'Dep06'!D92)-'Dep06'!B92</f>
        <v>0</v>
      </c>
      <c r="U85" s="109">
        <f>('Dep06'!F92+'Dep06'!G92)-'Dep06'!E92</f>
        <v>0</v>
      </c>
      <c r="V85" s="107">
        <f>('Dep13'!C92+'Dep13'!D92)-'Dep13'!B92</f>
        <v>0</v>
      </c>
      <c r="W85" s="109">
        <f>('Dep13'!F92+'Dep13'!G92)-'Dep13'!E92</f>
        <v>0</v>
      </c>
      <c r="X85" s="107">
        <f>('Dep83'!C92+'Dep83'!D92)-'Dep83'!B92</f>
        <v>0</v>
      </c>
      <c r="Y85" s="109">
        <f>('Dep83'!F92+'Dep83'!G92)-'Dep83'!E92</f>
        <v>0</v>
      </c>
      <c r="Z85" s="107">
        <f>('Dep84'!C92+'Dep84'!D92)-'Dep84'!B92</f>
        <v>0</v>
      </c>
      <c r="AA85" s="109">
        <f>('Dep84'!F92+'Dep84'!G92)-'Dep84'!E92</f>
        <v>0</v>
      </c>
    </row>
    <row r="86" spans="5:27" x14ac:dyDescent="0.25">
      <c r="E86" s="56">
        <v>42675</v>
      </c>
      <c r="F86" s="107">
        <f>Paca!B93-('Dep04'!B93+'Dep05'!B93+'Dep06'!B93+'Dep13'!B93+'Dep83'!B93+'Dep84'!B93)</f>
        <v>0</v>
      </c>
      <c r="G86" s="108">
        <f>Paca!C93-('Dep04'!C93+'Dep05'!C93+'Dep06'!C93+'Dep13'!C93+'Dep83'!C93+'Dep84'!C93)</f>
        <v>0</v>
      </c>
      <c r="H86" s="109">
        <f>Paca!D93-('Dep04'!D93+'Dep05'!D93+'Dep06'!D93+'Dep13'!D93+'Dep83'!D93+'Dep84'!D93)</f>
        <v>0</v>
      </c>
      <c r="I86" s="107">
        <f>Paca!E93-('Dep04'!E93+'Dep05'!E93+'Dep06'!E93+'Dep13'!E93+'Dep83'!E93+'Dep84'!E93)</f>
        <v>0</v>
      </c>
      <c r="J86" s="108">
        <f>Paca!F93-('Dep04'!F93+'Dep05'!F93+'Dep06'!F93+'Dep13'!F93+'Dep83'!F93+'Dep84'!F93)</f>
        <v>0</v>
      </c>
      <c r="K86" s="112">
        <f>Paca!G93-('Dep04'!G93+'Dep05'!G93+'Dep06'!G93+'Dep13'!G93+'Dep83'!G93+'Dep84'!G93)</f>
        <v>0</v>
      </c>
      <c r="L86" s="115">
        <f>('France métro'!C93+'France métro'!D93)-'France métro'!B93</f>
        <v>0</v>
      </c>
      <c r="M86" s="109">
        <f>('France métro'!F93+'France métro'!G93)-'France métro'!E93</f>
        <v>0</v>
      </c>
      <c r="N86" s="107">
        <f>(Paca!C93+Paca!D93)-Paca!B93</f>
        <v>0</v>
      </c>
      <c r="O86" s="109">
        <f>(Paca!F93+Paca!G93)-Paca!E93</f>
        <v>0</v>
      </c>
      <c r="P86" s="107">
        <f>('Dep04'!C93+'Dep04'!D93)-'Dep04'!B93</f>
        <v>0</v>
      </c>
      <c r="Q86" s="109">
        <f>('Dep04'!F93+'Dep04'!G93)-'Dep04'!E93</f>
        <v>0</v>
      </c>
      <c r="R86" s="107">
        <f>('Dep05'!C93+'Dep05'!D93)-'Dep05'!B93</f>
        <v>0</v>
      </c>
      <c r="S86" s="109">
        <f>('Dep05'!F93+'Dep05'!G93)-'Dep05'!E93</f>
        <v>0</v>
      </c>
      <c r="T86" s="107">
        <f>('Dep06'!C93+'Dep06'!D93)-'Dep06'!B93</f>
        <v>0</v>
      </c>
      <c r="U86" s="109">
        <f>('Dep06'!F93+'Dep06'!G93)-'Dep06'!E93</f>
        <v>0</v>
      </c>
      <c r="V86" s="107">
        <f>('Dep13'!C93+'Dep13'!D93)-'Dep13'!B93</f>
        <v>0</v>
      </c>
      <c r="W86" s="109">
        <f>('Dep13'!F93+'Dep13'!G93)-'Dep13'!E93</f>
        <v>0</v>
      </c>
      <c r="X86" s="107">
        <f>('Dep83'!C93+'Dep83'!D93)-'Dep83'!B93</f>
        <v>0</v>
      </c>
      <c r="Y86" s="109">
        <f>('Dep83'!F93+'Dep83'!G93)-'Dep83'!E93</f>
        <v>0</v>
      </c>
      <c r="Z86" s="107">
        <f>('Dep84'!C93+'Dep84'!D93)-'Dep84'!B93</f>
        <v>0</v>
      </c>
      <c r="AA86" s="109">
        <f>('Dep84'!F93+'Dep84'!G93)-'Dep84'!E93</f>
        <v>0</v>
      </c>
    </row>
    <row r="87" spans="5:27" x14ac:dyDescent="0.25">
      <c r="E87" s="56">
        <v>42705</v>
      </c>
      <c r="F87" s="107">
        <f>Paca!B94-('Dep04'!B94+'Dep05'!B94+'Dep06'!B94+'Dep13'!B94+'Dep83'!B94+'Dep84'!B94)</f>
        <v>0</v>
      </c>
      <c r="G87" s="108">
        <f>Paca!C94-('Dep04'!C94+'Dep05'!C94+'Dep06'!C94+'Dep13'!C94+'Dep83'!C94+'Dep84'!C94)</f>
        <v>0</v>
      </c>
      <c r="H87" s="109">
        <f>Paca!D94-('Dep04'!D94+'Dep05'!D94+'Dep06'!D94+'Dep13'!D94+'Dep83'!D94+'Dep84'!D94)</f>
        <v>0</v>
      </c>
      <c r="I87" s="107">
        <f>Paca!E94-('Dep04'!E94+'Dep05'!E94+'Dep06'!E94+'Dep13'!E94+'Dep83'!E94+'Dep84'!E94)</f>
        <v>0</v>
      </c>
      <c r="J87" s="108">
        <f>Paca!F94-('Dep04'!F94+'Dep05'!F94+'Dep06'!F94+'Dep13'!F94+'Dep83'!F94+'Dep84'!F94)</f>
        <v>0</v>
      </c>
      <c r="K87" s="112">
        <f>Paca!G94-('Dep04'!G94+'Dep05'!G94+'Dep06'!G94+'Dep13'!G94+'Dep83'!G94+'Dep84'!G94)</f>
        <v>0</v>
      </c>
      <c r="L87" s="115">
        <f>('France métro'!C94+'France métro'!D94)-'France métro'!B94</f>
        <v>0</v>
      </c>
      <c r="M87" s="109">
        <f>('France métro'!F94+'France métro'!G94)-'France métro'!E94</f>
        <v>0</v>
      </c>
      <c r="N87" s="107">
        <f>(Paca!C94+Paca!D94)-Paca!B94</f>
        <v>0</v>
      </c>
      <c r="O87" s="109">
        <f>(Paca!F94+Paca!G94)-Paca!E94</f>
        <v>0</v>
      </c>
      <c r="P87" s="107">
        <f>('Dep04'!C94+'Dep04'!D94)-'Dep04'!B94</f>
        <v>0</v>
      </c>
      <c r="Q87" s="109">
        <f>('Dep04'!F94+'Dep04'!G94)-'Dep04'!E94</f>
        <v>0</v>
      </c>
      <c r="R87" s="107">
        <f>('Dep05'!C94+'Dep05'!D94)-'Dep05'!B94</f>
        <v>0</v>
      </c>
      <c r="S87" s="109">
        <f>('Dep05'!F94+'Dep05'!G94)-'Dep05'!E94</f>
        <v>0</v>
      </c>
      <c r="T87" s="107">
        <f>('Dep06'!C94+'Dep06'!D94)-'Dep06'!B94</f>
        <v>0</v>
      </c>
      <c r="U87" s="109">
        <f>('Dep06'!F94+'Dep06'!G94)-'Dep06'!E94</f>
        <v>0</v>
      </c>
      <c r="V87" s="107">
        <f>('Dep13'!C94+'Dep13'!D94)-'Dep13'!B94</f>
        <v>0</v>
      </c>
      <c r="W87" s="109">
        <f>('Dep13'!F94+'Dep13'!G94)-'Dep13'!E94</f>
        <v>0</v>
      </c>
      <c r="X87" s="107">
        <f>('Dep83'!C94+'Dep83'!D94)-'Dep83'!B94</f>
        <v>0</v>
      </c>
      <c r="Y87" s="109">
        <f>('Dep83'!F94+'Dep83'!G94)-'Dep83'!E94</f>
        <v>0</v>
      </c>
      <c r="Z87" s="107">
        <f>('Dep84'!C94+'Dep84'!D94)-'Dep84'!B94</f>
        <v>0</v>
      </c>
      <c r="AA87" s="109">
        <f>('Dep84'!F94+'Dep84'!G94)-'Dep84'!E94</f>
        <v>0</v>
      </c>
    </row>
    <row r="88" spans="5:27" x14ac:dyDescent="0.25">
      <c r="E88" s="56">
        <v>42736</v>
      </c>
      <c r="F88" s="107">
        <f>Paca!B95-('Dep04'!B95+'Dep05'!B95+'Dep06'!B95+'Dep13'!B95+'Dep83'!B95+'Dep84'!B95)</f>
        <v>0</v>
      </c>
      <c r="G88" s="108">
        <f>Paca!C95-('Dep04'!C95+'Dep05'!C95+'Dep06'!C95+'Dep13'!C95+'Dep83'!C95+'Dep84'!C95)</f>
        <v>0</v>
      </c>
      <c r="H88" s="109">
        <f>Paca!D95-('Dep04'!D95+'Dep05'!D95+'Dep06'!D95+'Dep13'!D95+'Dep83'!D95+'Dep84'!D95)</f>
        <v>0</v>
      </c>
      <c r="I88" s="107">
        <f>Paca!E95-('Dep04'!E95+'Dep05'!E95+'Dep06'!E95+'Dep13'!E95+'Dep83'!E95+'Dep84'!E95)</f>
        <v>0</v>
      </c>
      <c r="J88" s="108">
        <f>Paca!F95-('Dep04'!F95+'Dep05'!F95+'Dep06'!F95+'Dep13'!F95+'Dep83'!F95+'Dep84'!F95)</f>
        <v>0</v>
      </c>
      <c r="K88" s="112">
        <f>Paca!G95-('Dep04'!G95+'Dep05'!G95+'Dep06'!G95+'Dep13'!G95+'Dep83'!G95+'Dep84'!G95)</f>
        <v>0</v>
      </c>
      <c r="L88" s="115">
        <f>('France métro'!C95+'France métro'!D95)-'France métro'!B95</f>
        <v>0</v>
      </c>
      <c r="M88" s="109">
        <f>('France métro'!F95+'France métro'!G95)-'France métro'!E95</f>
        <v>0</v>
      </c>
      <c r="N88" s="107">
        <f>(Paca!C95+Paca!D95)-Paca!B95</f>
        <v>0</v>
      </c>
      <c r="O88" s="109">
        <f>(Paca!F95+Paca!G95)-Paca!E95</f>
        <v>0</v>
      </c>
      <c r="P88" s="107">
        <f>('Dep04'!C95+'Dep04'!D95)-'Dep04'!B95</f>
        <v>0</v>
      </c>
      <c r="Q88" s="109">
        <f>('Dep04'!F95+'Dep04'!G95)-'Dep04'!E95</f>
        <v>0</v>
      </c>
      <c r="R88" s="107">
        <f>('Dep05'!C95+'Dep05'!D95)-'Dep05'!B95</f>
        <v>0</v>
      </c>
      <c r="S88" s="109">
        <f>('Dep05'!F95+'Dep05'!G95)-'Dep05'!E95</f>
        <v>0</v>
      </c>
      <c r="T88" s="107">
        <f>('Dep06'!C95+'Dep06'!D95)-'Dep06'!B95</f>
        <v>0</v>
      </c>
      <c r="U88" s="109">
        <f>('Dep06'!F95+'Dep06'!G95)-'Dep06'!E95</f>
        <v>0</v>
      </c>
      <c r="V88" s="107">
        <f>('Dep13'!C95+'Dep13'!D95)-'Dep13'!B95</f>
        <v>0</v>
      </c>
      <c r="W88" s="109">
        <f>('Dep13'!F95+'Dep13'!G95)-'Dep13'!E95</f>
        <v>0</v>
      </c>
      <c r="X88" s="107">
        <f>('Dep83'!C95+'Dep83'!D95)-'Dep83'!B95</f>
        <v>0</v>
      </c>
      <c r="Y88" s="109">
        <f>('Dep83'!F95+'Dep83'!G95)-'Dep83'!E95</f>
        <v>0</v>
      </c>
      <c r="Z88" s="107">
        <f>('Dep84'!C95+'Dep84'!D95)-'Dep84'!B95</f>
        <v>0</v>
      </c>
      <c r="AA88" s="109">
        <f>('Dep84'!F95+'Dep84'!G95)-'Dep84'!E95</f>
        <v>0</v>
      </c>
    </row>
    <row r="89" spans="5:27" x14ac:dyDescent="0.25">
      <c r="E89" s="56">
        <v>42767</v>
      </c>
      <c r="F89" s="107">
        <f>Paca!B96-('Dep04'!B96+'Dep05'!B96+'Dep06'!B96+'Dep13'!B96+'Dep83'!B96+'Dep84'!B96)</f>
        <v>0</v>
      </c>
      <c r="G89" s="108">
        <f>Paca!C96-('Dep04'!C96+'Dep05'!C96+'Dep06'!C96+'Dep13'!C96+'Dep83'!C96+'Dep84'!C96)</f>
        <v>0</v>
      </c>
      <c r="H89" s="109">
        <f>Paca!D96-('Dep04'!D96+'Dep05'!D96+'Dep06'!D96+'Dep13'!D96+'Dep83'!D96+'Dep84'!D96)</f>
        <v>0</v>
      </c>
      <c r="I89" s="107">
        <f>Paca!E96-('Dep04'!E96+'Dep05'!E96+'Dep06'!E96+'Dep13'!E96+'Dep83'!E96+'Dep84'!E96)</f>
        <v>0</v>
      </c>
      <c r="J89" s="108">
        <f>Paca!F96-('Dep04'!F96+'Dep05'!F96+'Dep06'!F96+'Dep13'!F96+'Dep83'!F96+'Dep84'!F96)</f>
        <v>0</v>
      </c>
      <c r="K89" s="112">
        <f>Paca!G96-('Dep04'!G96+'Dep05'!G96+'Dep06'!G96+'Dep13'!G96+'Dep83'!G96+'Dep84'!G96)</f>
        <v>0</v>
      </c>
      <c r="L89" s="115">
        <f>('France métro'!C96+'France métro'!D96)-'France métro'!B96</f>
        <v>0</v>
      </c>
      <c r="M89" s="109">
        <f>('France métro'!F96+'France métro'!G96)-'France métro'!E96</f>
        <v>0</v>
      </c>
      <c r="N89" s="107">
        <f>(Paca!C96+Paca!D96)-Paca!B96</f>
        <v>0</v>
      </c>
      <c r="O89" s="109">
        <f>(Paca!F96+Paca!G96)-Paca!E96</f>
        <v>0</v>
      </c>
      <c r="P89" s="107">
        <f>('Dep04'!C96+'Dep04'!D96)-'Dep04'!B96</f>
        <v>0</v>
      </c>
      <c r="Q89" s="109">
        <f>('Dep04'!F96+'Dep04'!G96)-'Dep04'!E96</f>
        <v>0</v>
      </c>
      <c r="R89" s="107">
        <f>('Dep05'!C96+'Dep05'!D96)-'Dep05'!B96</f>
        <v>0</v>
      </c>
      <c r="S89" s="109">
        <f>('Dep05'!F96+'Dep05'!G96)-'Dep05'!E96</f>
        <v>0</v>
      </c>
      <c r="T89" s="107">
        <f>('Dep06'!C96+'Dep06'!D96)-'Dep06'!B96</f>
        <v>0</v>
      </c>
      <c r="U89" s="109">
        <f>('Dep06'!F96+'Dep06'!G96)-'Dep06'!E96</f>
        <v>0</v>
      </c>
      <c r="V89" s="107">
        <f>('Dep13'!C96+'Dep13'!D96)-'Dep13'!B96</f>
        <v>0</v>
      </c>
      <c r="W89" s="109">
        <f>('Dep13'!F96+'Dep13'!G96)-'Dep13'!E96</f>
        <v>0</v>
      </c>
      <c r="X89" s="107">
        <f>('Dep83'!C96+'Dep83'!D96)-'Dep83'!B96</f>
        <v>0</v>
      </c>
      <c r="Y89" s="109">
        <f>('Dep83'!F96+'Dep83'!G96)-'Dep83'!E96</f>
        <v>0</v>
      </c>
      <c r="Z89" s="107">
        <f>('Dep84'!C96+'Dep84'!D96)-'Dep84'!B96</f>
        <v>0</v>
      </c>
      <c r="AA89" s="109">
        <f>('Dep84'!F96+'Dep84'!G96)-'Dep84'!E96</f>
        <v>0</v>
      </c>
    </row>
    <row r="90" spans="5:27" x14ac:dyDescent="0.25">
      <c r="E90" s="56">
        <v>42795</v>
      </c>
      <c r="F90" s="107">
        <f>Paca!B97-('Dep04'!B97+'Dep05'!B97+'Dep06'!B97+'Dep13'!B97+'Dep83'!B97+'Dep84'!B97)</f>
        <v>0</v>
      </c>
      <c r="G90" s="108">
        <f>Paca!C97-('Dep04'!C97+'Dep05'!C97+'Dep06'!C97+'Dep13'!C97+'Dep83'!C97+'Dep84'!C97)</f>
        <v>0</v>
      </c>
      <c r="H90" s="109">
        <f>Paca!D97-('Dep04'!D97+'Dep05'!D97+'Dep06'!D97+'Dep13'!D97+'Dep83'!D97+'Dep84'!D97)</f>
        <v>0</v>
      </c>
      <c r="I90" s="107">
        <f>Paca!E97-('Dep04'!E97+'Dep05'!E97+'Dep06'!E97+'Dep13'!E97+'Dep83'!E97+'Dep84'!E97)</f>
        <v>0</v>
      </c>
      <c r="J90" s="108">
        <f>Paca!F97-('Dep04'!F97+'Dep05'!F97+'Dep06'!F97+'Dep13'!F97+'Dep83'!F97+'Dep84'!F97)</f>
        <v>0</v>
      </c>
      <c r="K90" s="112">
        <f>Paca!G97-('Dep04'!G97+'Dep05'!G97+'Dep06'!G97+'Dep13'!G97+'Dep83'!G97+'Dep84'!G97)</f>
        <v>0</v>
      </c>
      <c r="L90" s="115">
        <f>('France métro'!C97+'France métro'!D97)-'France métro'!B97</f>
        <v>0</v>
      </c>
      <c r="M90" s="109">
        <f>('France métro'!F97+'France métro'!G97)-'France métro'!E97</f>
        <v>0</v>
      </c>
      <c r="N90" s="107">
        <f>(Paca!C97+Paca!D97)-Paca!B97</f>
        <v>0</v>
      </c>
      <c r="O90" s="109">
        <f>(Paca!F97+Paca!G97)-Paca!E97</f>
        <v>0</v>
      </c>
      <c r="P90" s="107">
        <f>('Dep04'!C97+'Dep04'!D97)-'Dep04'!B97</f>
        <v>0</v>
      </c>
      <c r="Q90" s="109">
        <f>('Dep04'!F97+'Dep04'!G97)-'Dep04'!E97</f>
        <v>0</v>
      </c>
      <c r="R90" s="107">
        <f>('Dep05'!C97+'Dep05'!D97)-'Dep05'!B97</f>
        <v>0</v>
      </c>
      <c r="S90" s="109">
        <f>('Dep05'!F97+'Dep05'!G97)-'Dep05'!E97</f>
        <v>0</v>
      </c>
      <c r="T90" s="107">
        <f>('Dep06'!C97+'Dep06'!D97)-'Dep06'!B97</f>
        <v>0</v>
      </c>
      <c r="U90" s="109">
        <f>('Dep06'!F97+'Dep06'!G97)-'Dep06'!E97</f>
        <v>0</v>
      </c>
      <c r="V90" s="107">
        <f>('Dep13'!C97+'Dep13'!D97)-'Dep13'!B97</f>
        <v>0</v>
      </c>
      <c r="W90" s="109">
        <f>('Dep13'!F97+'Dep13'!G97)-'Dep13'!E97</f>
        <v>0</v>
      </c>
      <c r="X90" s="107">
        <f>('Dep83'!C97+'Dep83'!D97)-'Dep83'!B97</f>
        <v>0</v>
      </c>
      <c r="Y90" s="109">
        <f>('Dep83'!F97+'Dep83'!G97)-'Dep83'!E97</f>
        <v>0</v>
      </c>
      <c r="Z90" s="107">
        <f>('Dep84'!C97+'Dep84'!D97)-'Dep84'!B97</f>
        <v>0</v>
      </c>
      <c r="AA90" s="109">
        <f>('Dep84'!F97+'Dep84'!G97)-'Dep84'!E97</f>
        <v>0</v>
      </c>
    </row>
    <row r="91" spans="5:27" x14ac:dyDescent="0.25">
      <c r="E91" s="56">
        <v>42826</v>
      </c>
      <c r="F91" s="107">
        <f>Paca!B98-('Dep04'!B98+'Dep05'!B98+'Dep06'!B98+'Dep13'!B98+'Dep83'!B98+'Dep84'!B98)</f>
        <v>0</v>
      </c>
      <c r="G91" s="108">
        <f>Paca!C98-('Dep04'!C98+'Dep05'!C98+'Dep06'!C98+'Dep13'!C98+'Dep83'!C98+'Dep84'!C98)</f>
        <v>0</v>
      </c>
      <c r="H91" s="109">
        <f>Paca!D98-('Dep04'!D98+'Dep05'!D98+'Dep06'!D98+'Dep13'!D98+'Dep83'!D98+'Dep84'!D98)</f>
        <v>0</v>
      </c>
      <c r="I91" s="107">
        <f>Paca!E98-('Dep04'!E98+'Dep05'!E98+'Dep06'!E98+'Dep13'!E98+'Dep83'!E98+'Dep84'!E98)</f>
        <v>0</v>
      </c>
      <c r="J91" s="108">
        <f>Paca!F98-('Dep04'!F98+'Dep05'!F98+'Dep06'!F98+'Dep13'!F98+'Dep83'!F98+'Dep84'!F98)</f>
        <v>0</v>
      </c>
      <c r="K91" s="112">
        <f>Paca!G98-('Dep04'!G98+'Dep05'!G98+'Dep06'!G98+'Dep13'!G98+'Dep83'!G98+'Dep84'!G98)</f>
        <v>0</v>
      </c>
      <c r="L91" s="115">
        <f>('France métro'!C98+'France métro'!D98)-'France métro'!B98</f>
        <v>0</v>
      </c>
      <c r="M91" s="109">
        <f>('France métro'!F98+'France métro'!G98)-'France métro'!E98</f>
        <v>0</v>
      </c>
      <c r="N91" s="107">
        <f>(Paca!C98+Paca!D98)-Paca!B98</f>
        <v>0</v>
      </c>
      <c r="O91" s="109">
        <f>(Paca!F98+Paca!G98)-Paca!E98</f>
        <v>0</v>
      </c>
      <c r="P91" s="107">
        <f>('Dep04'!C98+'Dep04'!D98)-'Dep04'!B98</f>
        <v>0</v>
      </c>
      <c r="Q91" s="109">
        <f>('Dep04'!F98+'Dep04'!G98)-'Dep04'!E98</f>
        <v>0</v>
      </c>
      <c r="R91" s="107">
        <f>('Dep05'!C98+'Dep05'!D98)-'Dep05'!B98</f>
        <v>0</v>
      </c>
      <c r="S91" s="109">
        <f>('Dep05'!F98+'Dep05'!G98)-'Dep05'!E98</f>
        <v>0</v>
      </c>
      <c r="T91" s="107">
        <f>('Dep06'!C98+'Dep06'!D98)-'Dep06'!B98</f>
        <v>0</v>
      </c>
      <c r="U91" s="109">
        <f>('Dep06'!F98+'Dep06'!G98)-'Dep06'!E98</f>
        <v>0</v>
      </c>
      <c r="V91" s="107">
        <f>('Dep13'!C98+'Dep13'!D98)-'Dep13'!B98</f>
        <v>0</v>
      </c>
      <c r="W91" s="109">
        <f>('Dep13'!F98+'Dep13'!G98)-'Dep13'!E98</f>
        <v>0</v>
      </c>
      <c r="X91" s="107">
        <f>('Dep83'!C98+'Dep83'!D98)-'Dep83'!B98</f>
        <v>0</v>
      </c>
      <c r="Y91" s="109">
        <f>('Dep83'!F98+'Dep83'!G98)-'Dep83'!E98</f>
        <v>0</v>
      </c>
      <c r="Z91" s="107">
        <f>('Dep84'!C98+'Dep84'!D98)-'Dep84'!B98</f>
        <v>0</v>
      </c>
      <c r="AA91" s="109">
        <f>('Dep84'!F98+'Dep84'!G98)-'Dep84'!E98</f>
        <v>0</v>
      </c>
    </row>
    <row r="92" spans="5:27" x14ac:dyDescent="0.25">
      <c r="E92" s="56">
        <v>42856</v>
      </c>
      <c r="F92" s="107">
        <f>Paca!B99-('Dep04'!B99+'Dep05'!B99+'Dep06'!B99+'Dep13'!B99+'Dep83'!B99+'Dep84'!B99)</f>
        <v>0</v>
      </c>
      <c r="G92" s="108">
        <f>Paca!C99-('Dep04'!C99+'Dep05'!C99+'Dep06'!C99+'Dep13'!C99+'Dep83'!C99+'Dep84'!C99)</f>
        <v>0</v>
      </c>
      <c r="H92" s="109">
        <f>Paca!D99-('Dep04'!D99+'Dep05'!D99+'Dep06'!D99+'Dep13'!D99+'Dep83'!D99+'Dep84'!D99)</f>
        <v>0</v>
      </c>
      <c r="I92" s="107">
        <f>Paca!E99-('Dep04'!E99+'Dep05'!E99+'Dep06'!E99+'Dep13'!E99+'Dep83'!E99+'Dep84'!E99)</f>
        <v>0</v>
      </c>
      <c r="J92" s="108">
        <f>Paca!F99-('Dep04'!F99+'Dep05'!F99+'Dep06'!F99+'Dep13'!F99+'Dep83'!F99+'Dep84'!F99)</f>
        <v>0</v>
      </c>
      <c r="K92" s="112">
        <f>Paca!G99-('Dep04'!G99+'Dep05'!G99+'Dep06'!G99+'Dep13'!G99+'Dep83'!G99+'Dep84'!G99)</f>
        <v>0</v>
      </c>
      <c r="L92" s="115">
        <f>('France métro'!C99+'France métro'!D99)-'France métro'!B99</f>
        <v>0</v>
      </c>
      <c r="M92" s="109">
        <f>('France métro'!F99+'France métro'!G99)-'France métro'!E99</f>
        <v>0</v>
      </c>
      <c r="N92" s="107">
        <f>(Paca!C99+Paca!D99)-Paca!B99</f>
        <v>0</v>
      </c>
      <c r="O92" s="109">
        <f>(Paca!F99+Paca!G99)-Paca!E99</f>
        <v>0</v>
      </c>
      <c r="P92" s="107">
        <f>('Dep04'!C99+'Dep04'!D99)-'Dep04'!B99</f>
        <v>0</v>
      </c>
      <c r="Q92" s="109">
        <f>('Dep04'!F99+'Dep04'!G99)-'Dep04'!E99</f>
        <v>0</v>
      </c>
      <c r="R92" s="107">
        <f>('Dep05'!C99+'Dep05'!D99)-'Dep05'!B99</f>
        <v>0</v>
      </c>
      <c r="S92" s="109">
        <f>('Dep05'!F99+'Dep05'!G99)-'Dep05'!E99</f>
        <v>0</v>
      </c>
      <c r="T92" s="107">
        <f>('Dep06'!C99+'Dep06'!D99)-'Dep06'!B99</f>
        <v>0</v>
      </c>
      <c r="U92" s="109">
        <f>('Dep06'!F99+'Dep06'!G99)-'Dep06'!E99</f>
        <v>0</v>
      </c>
      <c r="V92" s="107">
        <f>('Dep13'!C99+'Dep13'!D99)-'Dep13'!B99</f>
        <v>0</v>
      </c>
      <c r="W92" s="109">
        <f>('Dep13'!F99+'Dep13'!G99)-'Dep13'!E99</f>
        <v>0</v>
      </c>
      <c r="X92" s="107">
        <f>('Dep83'!C99+'Dep83'!D99)-'Dep83'!B99</f>
        <v>0</v>
      </c>
      <c r="Y92" s="109">
        <f>('Dep83'!F99+'Dep83'!G99)-'Dep83'!E99</f>
        <v>0</v>
      </c>
      <c r="Z92" s="107">
        <f>('Dep84'!C99+'Dep84'!D99)-'Dep84'!B99</f>
        <v>0</v>
      </c>
      <c r="AA92" s="109">
        <f>('Dep84'!F99+'Dep84'!G99)-'Dep84'!E99</f>
        <v>0</v>
      </c>
    </row>
    <row r="93" spans="5:27" x14ac:dyDescent="0.25">
      <c r="E93" s="56">
        <v>42887</v>
      </c>
      <c r="F93" s="107">
        <f>Paca!B100-('Dep04'!B100+'Dep05'!B100+'Dep06'!B100+'Dep13'!B100+'Dep83'!B100+'Dep84'!B100)</f>
        <v>0</v>
      </c>
      <c r="G93" s="108">
        <f>Paca!C100-('Dep04'!C100+'Dep05'!C100+'Dep06'!C100+'Dep13'!C100+'Dep83'!C100+'Dep84'!C100)</f>
        <v>0</v>
      </c>
      <c r="H93" s="109">
        <f>Paca!D100-('Dep04'!D100+'Dep05'!D100+'Dep06'!D100+'Dep13'!D100+'Dep83'!D100+'Dep84'!D100)</f>
        <v>0</v>
      </c>
      <c r="I93" s="107">
        <f>Paca!E100-('Dep04'!E100+'Dep05'!E100+'Dep06'!E100+'Dep13'!E100+'Dep83'!E100+'Dep84'!E100)</f>
        <v>0</v>
      </c>
      <c r="J93" s="108">
        <f>Paca!F100-('Dep04'!F100+'Dep05'!F100+'Dep06'!F100+'Dep13'!F100+'Dep83'!F100+'Dep84'!F100)</f>
        <v>0</v>
      </c>
      <c r="K93" s="112">
        <f>Paca!G100-('Dep04'!G100+'Dep05'!G100+'Dep06'!G100+'Dep13'!G100+'Dep83'!G100+'Dep84'!G100)</f>
        <v>0</v>
      </c>
      <c r="L93" s="115">
        <f>('France métro'!C100+'France métro'!D100)-'France métro'!B100</f>
        <v>0</v>
      </c>
      <c r="M93" s="109">
        <f>('France métro'!F100+'France métro'!G100)-'France métro'!E100</f>
        <v>0</v>
      </c>
      <c r="N93" s="107">
        <f>(Paca!C100+Paca!D100)-Paca!B100</f>
        <v>0</v>
      </c>
      <c r="O93" s="109">
        <f>(Paca!F100+Paca!G100)-Paca!E100</f>
        <v>0</v>
      </c>
      <c r="P93" s="107">
        <f>('Dep04'!C100+'Dep04'!D100)-'Dep04'!B100</f>
        <v>0</v>
      </c>
      <c r="Q93" s="109">
        <f>('Dep04'!F100+'Dep04'!G100)-'Dep04'!E100</f>
        <v>0</v>
      </c>
      <c r="R93" s="107">
        <f>('Dep05'!C100+'Dep05'!D100)-'Dep05'!B100</f>
        <v>0</v>
      </c>
      <c r="S93" s="109">
        <f>('Dep05'!F100+'Dep05'!G100)-'Dep05'!E100</f>
        <v>0</v>
      </c>
      <c r="T93" s="107">
        <f>('Dep06'!C100+'Dep06'!D100)-'Dep06'!B100</f>
        <v>0</v>
      </c>
      <c r="U93" s="109">
        <f>('Dep06'!F100+'Dep06'!G100)-'Dep06'!E100</f>
        <v>0</v>
      </c>
      <c r="V93" s="107">
        <f>('Dep13'!C100+'Dep13'!D100)-'Dep13'!B100</f>
        <v>0</v>
      </c>
      <c r="W93" s="109">
        <f>('Dep13'!F100+'Dep13'!G100)-'Dep13'!E100</f>
        <v>0</v>
      </c>
      <c r="X93" s="107">
        <f>('Dep83'!C100+'Dep83'!D100)-'Dep83'!B100</f>
        <v>0</v>
      </c>
      <c r="Y93" s="109">
        <f>('Dep83'!F100+'Dep83'!G100)-'Dep83'!E100</f>
        <v>0</v>
      </c>
      <c r="Z93" s="107">
        <f>('Dep84'!C100+'Dep84'!D100)-'Dep84'!B100</f>
        <v>0</v>
      </c>
      <c r="AA93" s="109">
        <f>('Dep84'!F100+'Dep84'!G100)-'Dep84'!E100</f>
        <v>0</v>
      </c>
    </row>
    <row r="94" spans="5:27" x14ac:dyDescent="0.25">
      <c r="E94" s="56">
        <v>42917</v>
      </c>
      <c r="F94" s="107">
        <f>Paca!B101-('Dep04'!B101+'Dep05'!B101+'Dep06'!B101+'Dep13'!B101+'Dep83'!B101+'Dep84'!B101)</f>
        <v>0</v>
      </c>
      <c r="G94" s="108">
        <f>Paca!C101-('Dep04'!C101+'Dep05'!C101+'Dep06'!C101+'Dep13'!C101+'Dep83'!C101+'Dep84'!C101)</f>
        <v>0</v>
      </c>
      <c r="H94" s="109">
        <f>Paca!D101-('Dep04'!D101+'Dep05'!D101+'Dep06'!D101+'Dep13'!D101+'Dep83'!D101+'Dep84'!D101)</f>
        <v>0</v>
      </c>
      <c r="I94" s="107">
        <f>Paca!E101-('Dep04'!E101+'Dep05'!E101+'Dep06'!E101+'Dep13'!E101+'Dep83'!E101+'Dep84'!E101)</f>
        <v>0</v>
      </c>
      <c r="J94" s="108">
        <f>Paca!F101-('Dep04'!F101+'Dep05'!F101+'Dep06'!F101+'Dep13'!F101+'Dep83'!F101+'Dep84'!F101)</f>
        <v>0</v>
      </c>
      <c r="K94" s="112">
        <f>Paca!G101-('Dep04'!G101+'Dep05'!G101+'Dep06'!G101+'Dep13'!G101+'Dep83'!G101+'Dep84'!G101)</f>
        <v>0</v>
      </c>
      <c r="L94" s="115">
        <f>('France métro'!C101+'France métro'!D101)-'France métro'!B101</f>
        <v>0</v>
      </c>
      <c r="M94" s="109">
        <f>('France métro'!F101+'France métro'!G101)-'France métro'!E101</f>
        <v>0</v>
      </c>
      <c r="N94" s="107">
        <f>(Paca!C101+Paca!D101)-Paca!B101</f>
        <v>0</v>
      </c>
      <c r="O94" s="109">
        <f>(Paca!F101+Paca!G101)-Paca!E101</f>
        <v>0</v>
      </c>
      <c r="P94" s="107">
        <f>('Dep04'!C101+'Dep04'!D101)-'Dep04'!B101</f>
        <v>0</v>
      </c>
      <c r="Q94" s="109">
        <f>('Dep04'!F101+'Dep04'!G101)-'Dep04'!E101</f>
        <v>0</v>
      </c>
      <c r="R94" s="107">
        <f>('Dep05'!C101+'Dep05'!D101)-'Dep05'!B101</f>
        <v>0</v>
      </c>
      <c r="S94" s="109">
        <f>('Dep05'!F101+'Dep05'!G101)-'Dep05'!E101</f>
        <v>0</v>
      </c>
      <c r="T94" s="107">
        <f>('Dep06'!C101+'Dep06'!D101)-'Dep06'!B101</f>
        <v>0</v>
      </c>
      <c r="U94" s="109">
        <f>('Dep06'!F101+'Dep06'!G101)-'Dep06'!E101</f>
        <v>0</v>
      </c>
      <c r="V94" s="107">
        <f>('Dep13'!C101+'Dep13'!D101)-'Dep13'!B101</f>
        <v>0</v>
      </c>
      <c r="W94" s="109">
        <f>('Dep13'!F101+'Dep13'!G101)-'Dep13'!E101</f>
        <v>0</v>
      </c>
      <c r="X94" s="107">
        <f>('Dep83'!C101+'Dep83'!D101)-'Dep83'!B101</f>
        <v>0</v>
      </c>
      <c r="Y94" s="109">
        <f>('Dep83'!F101+'Dep83'!G101)-'Dep83'!E101</f>
        <v>0</v>
      </c>
      <c r="Z94" s="107">
        <f>('Dep84'!C101+'Dep84'!D101)-'Dep84'!B101</f>
        <v>0</v>
      </c>
      <c r="AA94" s="109">
        <f>('Dep84'!F101+'Dep84'!G101)-'Dep84'!E101</f>
        <v>0</v>
      </c>
    </row>
    <row r="95" spans="5:27" x14ac:dyDescent="0.25">
      <c r="E95" s="56">
        <v>42948</v>
      </c>
      <c r="F95" s="107">
        <f>Paca!B102-('Dep04'!B102+'Dep05'!B102+'Dep06'!B102+'Dep13'!B102+'Dep83'!B102+'Dep84'!B102)</f>
        <v>0</v>
      </c>
      <c r="G95" s="108">
        <f>Paca!C102-('Dep04'!C102+'Dep05'!C102+'Dep06'!C102+'Dep13'!C102+'Dep83'!C102+'Dep84'!C102)</f>
        <v>0</v>
      </c>
      <c r="H95" s="109">
        <f>Paca!D102-('Dep04'!D102+'Dep05'!D102+'Dep06'!D102+'Dep13'!D102+'Dep83'!D102+'Dep84'!D102)</f>
        <v>0</v>
      </c>
      <c r="I95" s="107">
        <f>Paca!E102-('Dep04'!E102+'Dep05'!E102+'Dep06'!E102+'Dep13'!E102+'Dep83'!E102+'Dep84'!E102)</f>
        <v>0</v>
      </c>
      <c r="J95" s="108">
        <f>Paca!F102-('Dep04'!F102+'Dep05'!F102+'Dep06'!F102+'Dep13'!F102+'Dep83'!F102+'Dep84'!F102)</f>
        <v>0</v>
      </c>
      <c r="K95" s="112">
        <f>Paca!G102-('Dep04'!G102+'Dep05'!G102+'Dep06'!G102+'Dep13'!G102+'Dep83'!G102+'Dep84'!G102)</f>
        <v>0</v>
      </c>
      <c r="L95" s="115">
        <f>('France métro'!C102+'France métro'!D102)-'France métro'!B102</f>
        <v>0</v>
      </c>
      <c r="M95" s="109">
        <f>('France métro'!F102+'France métro'!G102)-'France métro'!E102</f>
        <v>0</v>
      </c>
      <c r="N95" s="107">
        <f>(Paca!C102+Paca!D102)-Paca!B102</f>
        <v>0</v>
      </c>
      <c r="O95" s="109">
        <f>(Paca!F102+Paca!G102)-Paca!E102</f>
        <v>0</v>
      </c>
      <c r="P95" s="107">
        <f>('Dep04'!C102+'Dep04'!D102)-'Dep04'!B102</f>
        <v>0</v>
      </c>
      <c r="Q95" s="109">
        <f>('Dep04'!F102+'Dep04'!G102)-'Dep04'!E102</f>
        <v>0</v>
      </c>
      <c r="R95" s="107">
        <f>('Dep05'!C102+'Dep05'!D102)-'Dep05'!B102</f>
        <v>0</v>
      </c>
      <c r="S95" s="109">
        <f>('Dep05'!F102+'Dep05'!G102)-'Dep05'!E102</f>
        <v>0</v>
      </c>
      <c r="T95" s="107">
        <f>('Dep06'!C102+'Dep06'!D102)-'Dep06'!B102</f>
        <v>0</v>
      </c>
      <c r="U95" s="109">
        <f>('Dep06'!F102+'Dep06'!G102)-'Dep06'!E102</f>
        <v>0</v>
      </c>
      <c r="V95" s="107">
        <f>('Dep13'!C102+'Dep13'!D102)-'Dep13'!B102</f>
        <v>0</v>
      </c>
      <c r="W95" s="109">
        <f>('Dep13'!F102+'Dep13'!G102)-'Dep13'!E102</f>
        <v>0</v>
      </c>
      <c r="X95" s="107">
        <f>('Dep83'!C102+'Dep83'!D102)-'Dep83'!B102</f>
        <v>0</v>
      </c>
      <c r="Y95" s="109">
        <f>('Dep83'!F102+'Dep83'!G102)-'Dep83'!E102</f>
        <v>0</v>
      </c>
      <c r="Z95" s="107">
        <f>('Dep84'!C102+'Dep84'!D102)-'Dep84'!B102</f>
        <v>0</v>
      </c>
      <c r="AA95" s="109">
        <f>('Dep84'!F102+'Dep84'!G102)-'Dep84'!E102</f>
        <v>0</v>
      </c>
    </row>
    <row r="96" spans="5:27" x14ac:dyDescent="0.25">
      <c r="E96" s="56">
        <v>42979</v>
      </c>
      <c r="F96" s="107">
        <f>Paca!B103-('Dep04'!B103+'Dep05'!B103+'Dep06'!B103+'Dep13'!B103+'Dep83'!B103+'Dep84'!B103)</f>
        <v>0</v>
      </c>
      <c r="G96" s="108">
        <f>Paca!C103-('Dep04'!C103+'Dep05'!C103+'Dep06'!C103+'Dep13'!C103+'Dep83'!C103+'Dep84'!C103)</f>
        <v>0</v>
      </c>
      <c r="H96" s="109">
        <f>Paca!D103-('Dep04'!D103+'Dep05'!D103+'Dep06'!D103+'Dep13'!D103+'Dep83'!D103+'Dep84'!D103)</f>
        <v>0</v>
      </c>
      <c r="I96" s="107">
        <f>Paca!E103-('Dep04'!E103+'Dep05'!E103+'Dep06'!E103+'Dep13'!E103+'Dep83'!E103+'Dep84'!E103)</f>
        <v>0</v>
      </c>
      <c r="J96" s="108">
        <f>Paca!F103-('Dep04'!F103+'Dep05'!F103+'Dep06'!F103+'Dep13'!F103+'Dep83'!F103+'Dep84'!F103)</f>
        <v>0</v>
      </c>
      <c r="K96" s="112">
        <f>Paca!G103-('Dep04'!G103+'Dep05'!G103+'Dep06'!G103+'Dep13'!G103+'Dep83'!G103+'Dep84'!G103)</f>
        <v>0</v>
      </c>
      <c r="L96" s="115">
        <f>('France métro'!C103+'France métro'!D103)-'France métro'!B103</f>
        <v>0</v>
      </c>
      <c r="M96" s="109">
        <f>('France métro'!F103+'France métro'!G103)-'France métro'!E103</f>
        <v>0</v>
      </c>
      <c r="N96" s="107">
        <f>(Paca!C103+Paca!D103)-Paca!B103</f>
        <v>0</v>
      </c>
      <c r="O96" s="109">
        <f>(Paca!F103+Paca!G103)-Paca!E103</f>
        <v>0</v>
      </c>
      <c r="P96" s="107">
        <f>('Dep04'!C103+'Dep04'!D103)-'Dep04'!B103</f>
        <v>0</v>
      </c>
      <c r="Q96" s="109">
        <f>('Dep04'!F103+'Dep04'!G103)-'Dep04'!E103</f>
        <v>0</v>
      </c>
      <c r="R96" s="107">
        <f>('Dep05'!C103+'Dep05'!D103)-'Dep05'!B103</f>
        <v>0</v>
      </c>
      <c r="S96" s="109">
        <f>('Dep05'!F103+'Dep05'!G103)-'Dep05'!E103</f>
        <v>0</v>
      </c>
      <c r="T96" s="107">
        <f>('Dep06'!C103+'Dep06'!D103)-'Dep06'!B103</f>
        <v>0</v>
      </c>
      <c r="U96" s="109">
        <f>('Dep06'!F103+'Dep06'!G103)-'Dep06'!E103</f>
        <v>0</v>
      </c>
      <c r="V96" s="107">
        <f>('Dep13'!C103+'Dep13'!D103)-'Dep13'!B103</f>
        <v>0</v>
      </c>
      <c r="W96" s="109">
        <f>('Dep13'!F103+'Dep13'!G103)-'Dep13'!E103</f>
        <v>0</v>
      </c>
      <c r="X96" s="107">
        <f>('Dep83'!C103+'Dep83'!D103)-'Dep83'!B103</f>
        <v>0</v>
      </c>
      <c r="Y96" s="109">
        <f>('Dep83'!F103+'Dep83'!G103)-'Dep83'!E103</f>
        <v>0</v>
      </c>
      <c r="Z96" s="107">
        <f>('Dep84'!C103+'Dep84'!D103)-'Dep84'!B103</f>
        <v>0</v>
      </c>
      <c r="AA96" s="109">
        <f>('Dep84'!F103+'Dep84'!G103)-'Dep84'!E103</f>
        <v>0</v>
      </c>
    </row>
    <row r="97" spans="5:27" x14ac:dyDescent="0.25">
      <c r="E97" s="56">
        <v>43009</v>
      </c>
      <c r="F97" s="107">
        <f>Paca!B104-('Dep04'!B104+'Dep05'!B104+'Dep06'!B104+'Dep13'!B104+'Dep83'!B104+'Dep84'!B104)</f>
        <v>0</v>
      </c>
      <c r="G97" s="108">
        <f>Paca!C104-('Dep04'!C104+'Dep05'!C104+'Dep06'!C104+'Dep13'!C104+'Dep83'!C104+'Dep84'!C104)</f>
        <v>0</v>
      </c>
      <c r="H97" s="109">
        <f>Paca!D104-('Dep04'!D104+'Dep05'!D104+'Dep06'!D104+'Dep13'!D104+'Dep83'!D104+'Dep84'!D104)</f>
        <v>0</v>
      </c>
      <c r="I97" s="107">
        <f>Paca!E104-('Dep04'!E104+'Dep05'!E104+'Dep06'!E104+'Dep13'!E104+'Dep83'!E104+'Dep84'!E104)</f>
        <v>0</v>
      </c>
      <c r="J97" s="108">
        <f>Paca!F104-('Dep04'!F104+'Dep05'!F104+'Dep06'!F104+'Dep13'!F104+'Dep83'!F104+'Dep84'!F104)</f>
        <v>0</v>
      </c>
      <c r="K97" s="112">
        <f>Paca!G104-('Dep04'!G104+'Dep05'!G104+'Dep06'!G104+'Dep13'!G104+'Dep83'!G104+'Dep84'!G104)</f>
        <v>0</v>
      </c>
      <c r="L97" s="115">
        <f>('France métro'!C104+'France métro'!D104)-'France métro'!B104</f>
        <v>0</v>
      </c>
      <c r="M97" s="109">
        <f>('France métro'!F104+'France métro'!G104)-'France métro'!E104</f>
        <v>0</v>
      </c>
      <c r="N97" s="107">
        <f>(Paca!C104+Paca!D104)-Paca!B104</f>
        <v>0</v>
      </c>
      <c r="O97" s="109">
        <f>(Paca!F104+Paca!G104)-Paca!E104</f>
        <v>0</v>
      </c>
      <c r="P97" s="107">
        <f>('Dep04'!C104+'Dep04'!D104)-'Dep04'!B104</f>
        <v>0</v>
      </c>
      <c r="Q97" s="109">
        <f>('Dep04'!F104+'Dep04'!G104)-'Dep04'!E104</f>
        <v>0</v>
      </c>
      <c r="R97" s="107">
        <f>('Dep05'!C104+'Dep05'!D104)-'Dep05'!B104</f>
        <v>0</v>
      </c>
      <c r="S97" s="109">
        <f>('Dep05'!F104+'Dep05'!G104)-'Dep05'!E104</f>
        <v>0</v>
      </c>
      <c r="T97" s="107">
        <f>('Dep06'!C104+'Dep06'!D104)-'Dep06'!B104</f>
        <v>0</v>
      </c>
      <c r="U97" s="109">
        <f>('Dep06'!F104+'Dep06'!G104)-'Dep06'!E104</f>
        <v>0</v>
      </c>
      <c r="V97" s="107">
        <f>('Dep13'!C104+'Dep13'!D104)-'Dep13'!B104</f>
        <v>0</v>
      </c>
      <c r="W97" s="109">
        <f>('Dep13'!F104+'Dep13'!G104)-'Dep13'!E104</f>
        <v>0</v>
      </c>
      <c r="X97" s="107">
        <f>('Dep83'!C104+'Dep83'!D104)-'Dep83'!B104</f>
        <v>0</v>
      </c>
      <c r="Y97" s="109">
        <f>('Dep83'!F104+'Dep83'!G104)-'Dep83'!E104</f>
        <v>0</v>
      </c>
      <c r="Z97" s="107">
        <f>('Dep84'!C104+'Dep84'!D104)-'Dep84'!B104</f>
        <v>0</v>
      </c>
      <c r="AA97" s="109">
        <f>('Dep84'!F104+'Dep84'!G104)-'Dep84'!E104</f>
        <v>0</v>
      </c>
    </row>
    <row r="98" spans="5:27" x14ac:dyDescent="0.25">
      <c r="E98" s="56">
        <v>43040</v>
      </c>
      <c r="F98" s="107">
        <f>Paca!B105-('Dep04'!B105+'Dep05'!B105+'Dep06'!B105+'Dep13'!B105+'Dep83'!B105+'Dep84'!B105)</f>
        <v>0</v>
      </c>
      <c r="G98" s="108">
        <f>Paca!C105-('Dep04'!C105+'Dep05'!C105+'Dep06'!C105+'Dep13'!C105+'Dep83'!C105+'Dep84'!C105)</f>
        <v>0</v>
      </c>
      <c r="H98" s="109">
        <f>Paca!D105-('Dep04'!D105+'Dep05'!D105+'Dep06'!D105+'Dep13'!D105+'Dep83'!D105+'Dep84'!D105)</f>
        <v>0</v>
      </c>
      <c r="I98" s="107">
        <f>Paca!E105-('Dep04'!E105+'Dep05'!E105+'Dep06'!E105+'Dep13'!E105+'Dep83'!E105+'Dep84'!E105)</f>
        <v>0</v>
      </c>
      <c r="J98" s="108">
        <f>Paca!F105-('Dep04'!F105+'Dep05'!F105+'Dep06'!F105+'Dep13'!F105+'Dep83'!F105+'Dep84'!F105)</f>
        <v>0</v>
      </c>
      <c r="K98" s="112">
        <f>Paca!G105-('Dep04'!G105+'Dep05'!G105+'Dep06'!G105+'Dep13'!G105+'Dep83'!G105+'Dep84'!G105)</f>
        <v>0</v>
      </c>
      <c r="L98" s="115">
        <f>('France métro'!C105+'France métro'!D105)-'France métro'!B105</f>
        <v>0</v>
      </c>
      <c r="M98" s="109">
        <f>('France métro'!F105+'France métro'!G105)-'France métro'!E105</f>
        <v>0</v>
      </c>
      <c r="N98" s="107">
        <f>(Paca!C105+Paca!D105)-Paca!B105</f>
        <v>0</v>
      </c>
      <c r="O98" s="109">
        <f>(Paca!F105+Paca!G105)-Paca!E105</f>
        <v>0</v>
      </c>
      <c r="P98" s="107">
        <f>('Dep04'!C105+'Dep04'!D105)-'Dep04'!B105</f>
        <v>0</v>
      </c>
      <c r="Q98" s="109">
        <f>('Dep04'!F105+'Dep04'!G105)-'Dep04'!E105</f>
        <v>0</v>
      </c>
      <c r="R98" s="107">
        <f>('Dep05'!C105+'Dep05'!D105)-'Dep05'!B105</f>
        <v>0</v>
      </c>
      <c r="S98" s="109">
        <f>('Dep05'!F105+'Dep05'!G105)-'Dep05'!E105</f>
        <v>0</v>
      </c>
      <c r="T98" s="107">
        <f>('Dep06'!C105+'Dep06'!D105)-'Dep06'!B105</f>
        <v>0</v>
      </c>
      <c r="U98" s="109">
        <f>('Dep06'!F105+'Dep06'!G105)-'Dep06'!E105</f>
        <v>0</v>
      </c>
      <c r="V98" s="107">
        <f>('Dep13'!C105+'Dep13'!D105)-'Dep13'!B105</f>
        <v>0</v>
      </c>
      <c r="W98" s="109">
        <f>('Dep13'!F105+'Dep13'!G105)-'Dep13'!E105</f>
        <v>0</v>
      </c>
      <c r="X98" s="107">
        <f>('Dep83'!C105+'Dep83'!D105)-'Dep83'!B105</f>
        <v>0</v>
      </c>
      <c r="Y98" s="109">
        <f>('Dep83'!F105+'Dep83'!G105)-'Dep83'!E105</f>
        <v>0</v>
      </c>
      <c r="Z98" s="107">
        <f>('Dep84'!C105+'Dep84'!D105)-'Dep84'!B105</f>
        <v>0</v>
      </c>
      <c r="AA98" s="109">
        <f>('Dep84'!F105+'Dep84'!G105)-'Dep84'!E105</f>
        <v>0</v>
      </c>
    </row>
    <row r="99" spans="5:27" x14ac:dyDescent="0.25">
      <c r="E99" s="56">
        <v>43070</v>
      </c>
      <c r="F99" s="107">
        <f>Paca!B106-('Dep04'!B106+'Dep05'!B106+'Dep06'!B106+'Dep13'!B106+'Dep83'!B106+'Dep84'!B106)</f>
        <v>0</v>
      </c>
      <c r="G99" s="108">
        <f>Paca!C106-('Dep04'!C106+'Dep05'!C106+'Dep06'!C106+'Dep13'!C106+'Dep83'!C106+'Dep84'!C106)</f>
        <v>0</v>
      </c>
      <c r="H99" s="109">
        <f>Paca!D106-('Dep04'!D106+'Dep05'!D106+'Dep06'!D106+'Dep13'!D106+'Dep83'!D106+'Dep84'!D106)</f>
        <v>0</v>
      </c>
      <c r="I99" s="107">
        <f>Paca!E106-('Dep04'!E106+'Dep05'!E106+'Dep06'!E106+'Dep13'!E106+'Dep83'!E106+'Dep84'!E106)</f>
        <v>0</v>
      </c>
      <c r="J99" s="108">
        <f>Paca!F106-('Dep04'!F106+'Dep05'!F106+'Dep06'!F106+'Dep13'!F106+'Dep83'!F106+'Dep84'!F106)</f>
        <v>0</v>
      </c>
      <c r="K99" s="112">
        <f>Paca!G106-('Dep04'!G106+'Dep05'!G106+'Dep06'!G106+'Dep13'!G106+'Dep83'!G106+'Dep84'!G106)</f>
        <v>0</v>
      </c>
      <c r="L99" s="115">
        <f>('France métro'!C106+'France métro'!D106)-'France métro'!B106</f>
        <v>0</v>
      </c>
      <c r="M99" s="109">
        <f>('France métro'!F106+'France métro'!G106)-'France métro'!E106</f>
        <v>0</v>
      </c>
      <c r="N99" s="107">
        <f>(Paca!C106+Paca!D106)-Paca!B106</f>
        <v>0</v>
      </c>
      <c r="O99" s="109">
        <f>(Paca!F106+Paca!G106)-Paca!E106</f>
        <v>0</v>
      </c>
      <c r="P99" s="107">
        <f>('Dep04'!C106+'Dep04'!D106)-'Dep04'!B106</f>
        <v>0</v>
      </c>
      <c r="Q99" s="109">
        <f>('Dep04'!F106+'Dep04'!G106)-'Dep04'!E106</f>
        <v>0</v>
      </c>
      <c r="R99" s="107">
        <f>('Dep05'!C106+'Dep05'!D106)-'Dep05'!B106</f>
        <v>0</v>
      </c>
      <c r="S99" s="109">
        <f>('Dep05'!F106+'Dep05'!G106)-'Dep05'!E106</f>
        <v>0</v>
      </c>
      <c r="T99" s="107">
        <f>('Dep06'!C106+'Dep06'!D106)-'Dep06'!B106</f>
        <v>0</v>
      </c>
      <c r="U99" s="109">
        <f>('Dep06'!F106+'Dep06'!G106)-'Dep06'!E106</f>
        <v>0</v>
      </c>
      <c r="V99" s="107">
        <f>('Dep13'!C106+'Dep13'!D106)-'Dep13'!B106</f>
        <v>0</v>
      </c>
      <c r="W99" s="109">
        <f>('Dep13'!F106+'Dep13'!G106)-'Dep13'!E106</f>
        <v>0</v>
      </c>
      <c r="X99" s="107">
        <f>('Dep83'!C106+'Dep83'!D106)-'Dep83'!B106</f>
        <v>0</v>
      </c>
      <c r="Y99" s="109">
        <f>('Dep83'!F106+'Dep83'!G106)-'Dep83'!E106</f>
        <v>0</v>
      </c>
      <c r="Z99" s="107">
        <f>('Dep84'!C106+'Dep84'!D106)-'Dep84'!B106</f>
        <v>0</v>
      </c>
      <c r="AA99" s="109">
        <f>('Dep84'!F106+'Dep84'!G106)-'Dep84'!E106</f>
        <v>0</v>
      </c>
    </row>
    <row r="100" spans="5:27" x14ac:dyDescent="0.25">
      <c r="E100" s="56">
        <v>43101</v>
      </c>
      <c r="F100" s="107">
        <f>Paca!B107-('Dep04'!B107+'Dep05'!B107+'Dep06'!B107+'Dep13'!B107+'Dep83'!B107+'Dep84'!B107)</f>
        <v>0</v>
      </c>
      <c r="G100" s="108">
        <f>Paca!C107-('Dep04'!C107+'Dep05'!C107+'Dep06'!C107+'Dep13'!C107+'Dep83'!C107+'Dep84'!C107)</f>
        <v>0</v>
      </c>
      <c r="H100" s="109">
        <f>Paca!D107-('Dep04'!D107+'Dep05'!D107+'Dep06'!D107+'Dep13'!D107+'Dep83'!D107+'Dep84'!D107)</f>
        <v>0</v>
      </c>
      <c r="I100" s="107">
        <f>Paca!E107-('Dep04'!E107+'Dep05'!E107+'Dep06'!E107+'Dep13'!E107+'Dep83'!E107+'Dep84'!E107)</f>
        <v>0</v>
      </c>
      <c r="J100" s="108">
        <f>Paca!F107-('Dep04'!F107+'Dep05'!F107+'Dep06'!F107+'Dep13'!F107+'Dep83'!F107+'Dep84'!F107)</f>
        <v>0</v>
      </c>
      <c r="K100" s="112">
        <f>Paca!G107-('Dep04'!G107+'Dep05'!G107+'Dep06'!G107+'Dep13'!G107+'Dep83'!G107+'Dep84'!G107)</f>
        <v>0</v>
      </c>
      <c r="L100" s="115">
        <f>('France métro'!C107+'France métro'!D107)-'France métro'!B107</f>
        <v>0</v>
      </c>
      <c r="M100" s="109">
        <f>('France métro'!F107+'France métro'!G107)-'France métro'!E107</f>
        <v>0</v>
      </c>
      <c r="N100" s="107">
        <f>(Paca!C107+Paca!D107)-Paca!B107</f>
        <v>0</v>
      </c>
      <c r="O100" s="109">
        <f>(Paca!F107+Paca!G107)-Paca!E107</f>
        <v>0</v>
      </c>
      <c r="P100" s="107">
        <f>('Dep04'!C107+'Dep04'!D107)-'Dep04'!B107</f>
        <v>0</v>
      </c>
      <c r="Q100" s="109">
        <f>('Dep04'!F107+'Dep04'!G107)-'Dep04'!E107</f>
        <v>0</v>
      </c>
      <c r="R100" s="107">
        <f>('Dep05'!C107+'Dep05'!D107)-'Dep05'!B107</f>
        <v>0</v>
      </c>
      <c r="S100" s="109">
        <f>('Dep05'!F107+'Dep05'!G107)-'Dep05'!E107</f>
        <v>0</v>
      </c>
      <c r="T100" s="107">
        <f>('Dep06'!C107+'Dep06'!D107)-'Dep06'!B107</f>
        <v>0</v>
      </c>
      <c r="U100" s="109">
        <f>('Dep06'!F107+'Dep06'!G107)-'Dep06'!E107</f>
        <v>0</v>
      </c>
      <c r="V100" s="107">
        <f>('Dep13'!C107+'Dep13'!D107)-'Dep13'!B107</f>
        <v>0</v>
      </c>
      <c r="W100" s="109">
        <f>('Dep13'!F107+'Dep13'!G107)-'Dep13'!E107</f>
        <v>0</v>
      </c>
      <c r="X100" s="107">
        <f>('Dep83'!C107+'Dep83'!D107)-'Dep83'!B107</f>
        <v>0</v>
      </c>
      <c r="Y100" s="109">
        <f>('Dep83'!F107+'Dep83'!G107)-'Dep83'!E107</f>
        <v>0</v>
      </c>
      <c r="Z100" s="107">
        <f>('Dep84'!C107+'Dep84'!D107)-'Dep84'!B107</f>
        <v>0</v>
      </c>
      <c r="AA100" s="109">
        <f>('Dep84'!F107+'Dep84'!G107)-'Dep84'!E107</f>
        <v>0</v>
      </c>
    </row>
    <row r="101" spans="5:27" x14ac:dyDescent="0.25">
      <c r="E101" s="56">
        <v>43132</v>
      </c>
      <c r="F101" s="107">
        <f>Paca!B108-('Dep04'!B108+'Dep05'!B108+'Dep06'!B108+'Dep13'!B108+'Dep83'!B108+'Dep84'!B108)</f>
        <v>0</v>
      </c>
      <c r="G101" s="108">
        <f>Paca!C108-('Dep04'!C108+'Dep05'!C108+'Dep06'!C108+'Dep13'!C108+'Dep83'!C108+'Dep84'!C108)</f>
        <v>0</v>
      </c>
      <c r="H101" s="109">
        <f>Paca!D108-('Dep04'!D108+'Dep05'!D108+'Dep06'!D108+'Dep13'!D108+'Dep83'!D108+'Dep84'!D108)</f>
        <v>0</v>
      </c>
      <c r="I101" s="107">
        <f>Paca!E108-('Dep04'!E108+'Dep05'!E108+'Dep06'!E108+'Dep13'!E108+'Dep83'!E108+'Dep84'!E108)</f>
        <v>0</v>
      </c>
      <c r="J101" s="108">
        <f>Paca!F108-('Dep04'!F108+'Dep05'!F108+'Dep06'!F108+'Dep13'!F108+'Dep83'!F108+'Dep84'!F108)</f>
        <v>0</v>
      </c>
      <c r="K101" s="112">
        <f>Paca!G108-('Dep04'!G108+'Dep05'!G108+'Dep06'!G108+'Dep13'!G108+'Dep83'!G108+'Dep84'!G108)</f>
        <v>0</v>
      </c>
      <c r="L101" s="115">
        <f>('France métro'!C108+'France métro'!D108)-'France métro'!B108</f>
        <v>0</v>
      </c>
      <c r="M101" s="109">
        <f>('France métro'!F108+'France métro'!G108)-'France métro'!E108</f>
        <v>0</v>
      </c>
      <c r="N101" s="107">
        <f>(Paca!C108+Paca!D108)-Paca!B108</f>
        <v>0</v>
      </c>
      <c r="O101" s="109">
        <f>(Paca!F108+Paca!G108)-Paca!E108</f>
        <v>0</v>
      </c>
      <c r="P101" s="107">
        <f>('Dep04'!C108+'Dep04'!D108)-'Dep04'!B108</f>
        <v>0</v>
      </c>
      <c r="Q101" s="109">
        <f>('Dep04'!F108+'Dep04'!G108)-'Dep04'!E108</f>
        <v>0</v>
      </c>
      <c r="R101" s="107">
        <f>('Dep05'!C108+'Dep05'!D108)-'Dep05'!B108</f>
        <v>0</v>
      </c>
      <c r="S101" s="109">
        <f>('Dep05'!F108+'Dep05'!G108)-'Dep05'!E108</f>
        <v>0</v>
      </c>
      <c r="T101" s="107">
        <f>('Dep06'!C108+'Dep06'!D108)-'Dep06'!B108</f>
        <v>0</v>
      </c>
      <c r="U101" s="109">
        <f>('Dep06'!F108+'Dep06'!G108)-'Dep06'!E108</f>
        <v>0</v>
      </c>
      <c r="V101" s="107">
        <f>('Dep13'!C108+'Dep13'!D108)-'Dep13'!B108</f>
        <v>0</v>
      </c>
      <c r="W101" s="109">
        <f>('Dep13'!F108+'Dep13'!G108)-'Dep13'!E108</f>
        <v>0</v>
      </c>
      <c r="X101" s="107">
        <f>('Dep83'!C108+'Dep83'!D108)-'Dep83'!B108</f>
        <v>0</v>
      </c>
      <c r="Y101" s="109">
        <f>('Dep83'!F108+'Dep83'!G108)-'Dep83'!E108</f>
        <v>0</v>
      </c>
      <c r="Z101" s="107">
        <f>('Dep84'!C108+'Dep84'!D108)-'Dep84'!B108</f>
        <v>0</v>
      </c>
      <c r="AA101" s="109">
        <f>('Dep84'!F108+'Dep84'!G108)-'Dep84'!E108</f>
        <v>0</v>
      </c>
    </row>
    <row r="102" spans="5:27" x14ac:dyDescent="0.25">
      <c r="E102" s="56">
        <v>43160</v>
      </c>
      <c r="F102" s="107">
        <f>Paca!B109-('Dep04'!B109+'Dep05'!B109+'Dep06'!B109+'Dep13'!B109+'Dep83'!B109+'Dep84'!B109)</f>
        <v>0</v>
      </c>
      <c r="G102" s="108">
        <f>Paca!C109-('Dep04'!C109+'Dep05'!C109+'Dep06'!C109+'Dep13'!C109+'Dep83'!C109+'Dep84'!C109)</f>
        <v>0</v>
      </c>
      <c r="H102" s="109">
        <f>Paca!D109-('Dep04'!D109+'Dep05'!D109+'Dep06'!D109+'Dep13'!D109+'Dep83'!D109+'Dep84'!D109)</f>
        <v>0</v>
      </c>
      <c r="I102" s="107">
        <f>Paca!E109-('Dep04'!E109+'Dep05'!E109+'Dep06'!E109+'Dep13'!E109+'Dep83'!E109+'Dep84'!E109)</f>
        <v>0</v>
      </c>
      <c r="J102" s="108">
        <f>Paca!F109-('Dep04'!F109+'Dep05'!F109+'Dep06'!F109+'Dep13'!F109+'Dep83'!F109+'Dep84'!F109)</f>
        <v>0</v>
      </c>
      <c r="K102" s="112">
        <f>Paca!G109-('Dep04'!G109+'Dep05'!G109+'Dep06'!G109+'Dep13'!G109+'Dep83'!G109+'Dep84'!G109)</f>
        <v>0</v>
      </c>
      <c r="L102" s="115">
        <f>('France métro'!C109+'France métro'!D109)-'France métro'!B109</f>
        <v>0</v>
      </c>
      <c r="M102" s="109">
        <f>('France métro'!F109+'France métro'!G109)-'France métro'!E109</f>
        <v>0</v>
      </c>
      <c r="N102" s="107">
        <f>(Paca!C109+Paca!D109)-Paca!B109</f>
        <v>0</v>
      </c>
      <c r="O102" s="109">
        <f>(Paca!F109+Paca!G109)-Paca!E109</f>
        <v>0</v>
      </c>
      <c r="P102" s="107">
        <f>('Dep04'!C109+'Dep04'!D109)-'Dep04'!B109</f>
        <v>0</v>
      </c>
      <c r="Q102" s="109">
        <f>('Dep04'!F109+'Dep04'!G109)-'Dep04'!E109</f>
        <v>0</v>
      </c>
      <c r="R102" s="107">
        <f>('Dep05'!C109+'Dep05'!D109)-'Dep05'!B109</f>
        <v>0</v>
      </c>
      <c r="S102" s="109">
        <f>('Dep05'!F109+'Dep05'!G109)-'Dep05'!E109</f>
        <v>0</v>
      </c>
      <c r="T102" s="107">
        <f>('Dep06'!C109+'Dep06'!D109)-'Dep06'!B109</f>
        <v>0</v>
      </c>
      <c r="U102" s="109">
        <f>('Dep06'!F109+'Dep06'!G109)-'Dep06'!E109</f>
        <v>0</v>
      </c>
      <c r="V102" s="107">
        <f>('Dep13'!C109+'Dep13'!D109)-'Dep13'!B109</f>
        <v>0</v>
      </c>
      <c r="W102" s="109">
        <f>('Dep13'!F109+'Dep13'!G109)-'Dep13'!E109</f>
        <v>0</v>
      </c>
      <c r="X102" s="107">
        <f>('Dep83'!C109+'Dep83'!D109)-'Dep83'!B109</f>
        <v>0</v>
      </c>
      <c r="Y102" s="109">
        <f>('Dep83'!F109+'Dep83'!G109)-'Dep83'!E109</f>
        <v>0</v>
      </c>
      <c r="Z102" s="107">
        <f>('Dep84'!C109+'Dep84'!D109)-'Dep84'!B109</f>
        <v>0</v>
      </c>
      <c r="AA102" s="109">
        <f>('Dep84'!F109+'Dep84'!G109)-'Dep84'!E109</f>
        <v>0</v>
      </c>
    </row>
    <row r="103" spans="5:27" x14ac:dyDescent="0.25">
      <c r="E103" s="56">
        <v>43191</v>
      </c>
      <c r="F103" s="107">
        <f>Paca!B110-('Dep04'!B110+'Dep05'!B110+'Dep06'!B110+'Dep13'!B110+'Dep83'!B110+'Dep84'!B110)</f>
        <v>0</v>
      </c>
      <c r="G103" s="108">
        <f>Paca!C110-('Dep04'!C110+'Dep05'!C110+'Dep06'!C110+'Dep13'!C110+'Dep83'!C110+'Dep84'!C110)</f>
        <v>0</v>
      </c>
      <c r="H103" s="109">
        <f>Paca!D110-('Dep04'!D110+'Dep05'!D110+'Dep06'!D110+'Dep13'!D110+'Dep83'!D110+'Dep84'!D110)</f>
        <v>0</v>
      </c>
      <c r="I103" s="107">
        <f>Paca!E110-('Dep04'!E110+'Dep05'!E110+'Dep06'!E110+'Dep13'!E110+'Dep83'!E110+'Dep84'!E110)</f>
        <v>0</v>
      </c>
      <c r="J103" s="108">
        <f>Paca!F110-('Dep04'!F110+'Dep05'!F110+'Dep06'!F110+'Dep13'!F110+'Dep83'!F110+'Dep84'!F110)</f>
        <v>0</v>
      </c>
      <c r="K103" s="112">
        <f>Paca!G110-('Dep04'!G110+'Dep05'!G110+'Dep06'!G110+'Dep13'!G110+'Dep83'!G110+'Dep84'!G110)</f>
        <v>0</v>
      </c>
      <c r="L103" s="115">
        <f>('France métro'!C110+'France métro'!D110)-'France métro'!B110</f>
        <v>0</v>
      </c>
      <c r="M103" s="109">
        <f>('France métro'!F110+'France métro'!G110)-'France métro'!E110</f>
        <v>0</v>
      </c>
      <c r="N103" s="107">
        <f>(Paca!C110+Paca!D110)-Paca!B110</f>
        <v>0</v>
      </c>
      <c r="O103" s="109">
        <f>(Paca!F110+Paca!G110)-Paca!E110</f>
        <v>0</v>
      </c>
      <c r="P103" s="107">
        <f>('Dep04'!C110+'Dep04'!D110)-'Dep04'!B110</f>
        <v>0</v>
      </c>
      <c r="Q103" s="109">
        <f>('Dep04'!F110+'Dep04'!G110)-'Dep04'!E110</f>
        <v>0</v>
      </c>
      <c r="R103" s="107">
        <f>('Dep05'!C110+'Dep05'!D110)-'Dep05'!B110</f>
        <v>0</v>
      </c>
      <c r="S103" s="109">
        <f>('Dep05'!F110+'Dep05'!G110)-'Dep05'!E110</f>
        <v>0</v>
      </c>
      <c r="T103" s="107">
        <f>('Dep06'!C110+'Dep06'!D110)-'Dep06'!B110</f>
        <v>0</v>
      </c>
      <c r="U103" s="109">
        <f>('Dep06'!F110+'Dep06'!G110)-'Dep06'!E110</f>
        <v>0</v>
      </c>
      <c r="V103" s="107">
        <f>('Dep13'!C110+'Dep13'!D110)-'Dep13'!B110</f>
        <v>0</v>
      </c>
      <c r="W103" s="109">
        <f>('Dep13'!F110+'Dep13'!G110)-'Dep13'!E110</f>
        <v>0</v>
      </c>
      <c r="X103" s="107">
        <f>('Dep83'!C110+'Dep83'!D110)-'Dep83'!B110</f>
        <v>0</v>
      </c>
      <c r="Y103" s="109">
        <f>('Dep83'!F110+'Dep83'!G110)-'Dep83'!E110</f>
        <v>0</v>
      </c>
      <c r="Z103" s="107">
        <f>('Dep84'!C110+'Dep84'!D110)-'Dep84'!B110</f>
        <v>0</v>
      </c>
      <c r="AA103" s="109">
        <f>('Dep84'!F110+'Dep84'!G110)-'Dep84'!E110</f>
        <v>0</v>
      </c>
    </row>
    <row r="104" spans="5:27" x14ac:dyDescent="0.25">
      <c r="E104" s="56">
        <v>43221</v>
      </c>
      <c r="F104" s="107">
        <f>Paca!B111-('Dep04'!B111+'Dep05'!B111+'Dep06'!B111+'Dep13'!B111+'Dep83'!B111+'Dep84'!B111)</f>
        <v>0</v>
      </c>
      <c r="G104" s="108">
        <f>Paca!C111-('Dep04'!C111+'Dep05'!C111+'Dep06'!C111+'Dep13'!C111+'Dep83'!C111+'Dep84'!C111)</f>
        <v>0</v>
      </c>
      <c r="H104" s="109">
        <f>Paca!D111-('Dep04'!D111+'Dep05'!D111+'Dep06'!D111+'Dep13'!D111+'Dep83'!D111+'Dep84'!D111)</f>
        <v>0</v>
      </c>
      <c r="I104" s="107">
        <f>Paca!E111-('Dep04'!E111+'Dep05'!E111+'Dep06'!E111+'Dep13'!E111+'Dep83'!E111+'Dep84'!E111)</f>
        <v>0</v>
      </c>
      <c r="J104" s="108">
        <f>Paca!F111-('Dep04'!F111+'Dep05'!F111+'Dep06'!F111+'Dep13'!F111+'Dep83'!F111+'Dep84'!F111)</f>
        <v>0</v>
      </c>
      <c r="K104" s="112">
        <f>Paca!G111-('Dep04'!G111+'Dep05'!G111+'Dep06'!G111+'Dep13'!G111+'Dep83'!G111+'Dep84'!G111)</f>
        <v>0</v>
      </c>
      <c r="L104" s="115">
        <f>('France métro'!C111+'France métro'!D111)-'France métro'!B111</f>
        <v>0</v>
      </c>
      <c r="M104" s="109">
        <f>('France métro'!F111+'France métro'!G111)-'France métro'!E111</f>
        <v>0</v>
      </c>
      <c r="N104" s="107">
        <f>(Paca!C111+Paca!D111)-Paca!B111</f>
        <v>0</v>
      </c>
      <c r="O104" s="109">
        <f>(Paca!F111+Paca!G111)-Paca!E111</f>
        <v>0</v>
      </c>
      <c r="P104" s="107">
        <f>('Dep04'!C111+'Dep04'!D111)-'Dep04'!B111</f>
        <v>0</v>
      </c>
      <c r="Q104" s="109">
        <f>('Dep04'!F111+'Dep04'!G111)-'Dep04'!E111</f>
        <v>0</v>
      </c>
      <c r="R104" s="107">
        <f>('Dep05'!C111+'Dep05'!D111)-'Dep05'!B111</f>
        <v>0</v>
      </c>
      <c r="S104" s="109">
        <f>('Dep05'!F111+'Dep05'!G111)-'Dep05'!E111</f>
        <v>0</v>
      </c>
      <c r="T104" s="107">
        <f>('Dep06'!C111+'Dep06'!D111)-'Dep06'!B111</f>
        <v>0</v>
      </c>
      <c r="U104" s="109">
        <f>('Dep06'!F111+'Dep06'!G111)-'Dep06'!E111</f>
        <v>0</v>
      </c>
      <c r="V104" s="107">
        <f>('Dep13'!C111+'Dep13'!D111)-'Dep13'!B111</f>
        <v>0</v>
      </c>
      <c r="W104" s="109">
        <f>('Dep13'!F111+'Dep13'!G111)-'Dep13'!E111</f>
        <v>0</v>
      </c>
      <c r="X104" s="107">
        <f>('Dep83'!C111+'Dep83'!D111)-'Dep83'!B111</f>
        <v>0</v>
      </c>
      <c r="Y104" s="109">
        <f>('Dep83'!F111+'Dep83'!G111)-'Dep83'!E111</f>
        <v>0</v>
      </c>
      <c r="Z104" s="107">
        <f>('Dep84'!C111+'Dep84'!D111)-'Dep84'!B111</f>
        <v>0</v>
      </c>
      <c r="AA104" s="109">
        <f>('Dep84'!F111+'Dep84'!G111)-'Dep84'!E111</f>
        <v>0</v>
      </c>
    </row>
    <row r="105" spans="5:27" x14ac:dyDescent="0.25">
      <c r="E105" s="56">
        <v>43252</v>
      </c>
      <c r="F105" s="107">
        <f>Paca!B112-('Dep04'!B112+'Dep05'!B112+'Dep06'!B112+'Dep13'!B112+'Dep83'!B112+'Dep84'!B112)</f>
        <v>0</v>
      </c>
      <c r="G105" s="108">
        <f>Paca!C112-('Dep04'!C112+'Dep05'!C112+'Dep06'!C112+'Dep13'!C112+'Dep83'!C112+'Dep84'!C112)</f>
        <v>0</v>
      </c>
      <c r="H105" s="109">
        <f>Paca!D112-('Dep04'!D112+'Dep05'!D112+'Dep06'!D112+'Dep13'!D112+'Dep83'!D112+'Dep84'!D112)</f>
        <v>0</v>
      </c>
      <c r="I105" s="107">
        <f>Paca!E112-('Dep04'!E112+'Dep05'!E112+'Dep06'!E112+'Dep13'!E112+'Dep83'!E112+'Dep84'!E112)</f>
        <v>0</v>
      </c>
      <c r="J105" s="108">
        <f>Paca!F112-('Dep04'!F112+'Dep05'!F112+'Dep06'!F112+'Dep13'!F112+'Dep83'!F112+'Dep84'!F112)</f>
        <v>0</v>
      </c>
      <c r="K105" s="112">
        <f>Paca!G112-('Dep04'!G112+'Dep05'!G112+'Dep06'!G112+'Dep13'!G112+'Dep83'!G112+'Dep84'!G112)</f>
        <v>0</v>
      </c>
      <c r="L105" s="115">
        <f>('France métro'!C112+'France métro'!D112)-'France métro'!B112</f>
        <v>0</v>
      </c>
      <c r="M105" s="109">
        <f>('France métro'!F112+'France métro'!G112)-'France métro'!E112</f>
        <v>0</v>
      </c>
      <c r="N105" s="107">
        <f>(Paca!C112+Paca!D112)-Paca!B112</f>
        <v>0</v>
      </c>
      <c r="O105" s="109">
        <f>(Paca!F112+Paca!G112)-Paca!E112</f>
        <v>0</v>
      </c>
      <c r="P105" s="107">
        <f>('Dep04'!C112+'Dep04'!D112)-'Dep04'!B112</f>
        <v>0</v>
      </c>
      <c r="Q105" s="109">
        <f>('Dep04'!F112+'Dep04'!G112)-'Dep04'!E112</f>
        <v>0</v>
      </c>
      <c r="R105" s="107">
        <f>('Dep05'!C112+'Dep05'!D112)-'Dep05'!B112</f>
        <v>0</v>
      </c>
      <c r="S105" s="109">
        <f>('Dep05'!F112+'Dep05'!G112)-'Dep05'!E112</f>
        <v>0</v>
      </c>
      <c r="T105" s="107">
        <f>('Dep06'!C112+'Dep06'!D112)-'Dep06'!B112</f>
        <v>0</v>
      </c>
      <c r="U105" s="109">
        <f>('Dep06'!F112+'Dep06'!G112)-'Dep06'!E112</f>
        <v>0</v>
      </c>
      <c r="V105" s="107">
        <f>('Dep13'!C112+'Dep13'!D112)-'Dep13'!B112</f>
        <v>0</v>
      </c>
      <c r="W105" s="109">
        <f>('Dep13'!F112+'Dep13'!G112)-'Dep13'!E112</f>
        <v>0</v>
      </c>
      <c r="X105" s="107">
        <f>('Dep83'!C112+'Dep83'!D112)-'Dep83'!B112</f>
        <v>0</v>
      </c>
      <c r="Y105" s="109">
        <f>('Dep83'!F112+'Dep83'!G112)-'Dep83'!E112</f>
        <v>0</v>
      </c>
      <c r="Z105" s="107">
        <f>('Dep84'!C112+'Dep84'!D112)-'Dep84'!B112</f>
        <v>0</v>
      </c>
      <c r="AA105" s="109">
        <f>('Dep84'!F112+'Dep84'!G112)-'Dep84'!E112</f>
        <v>0</v>
      </c>
    </row>
    <row r="106" spans="5:27" x14ac:dyDescent="0.25">
      <c r="E106" s="56">
        <v>43282</v>
      </c>
      <c r="F106" s="107">
        <f>Paca!B113-('Dep04'!B113+'Dep05'!B113+'Dep06'!B113+'Dep13'!B113+'Dep83'!B113+'Dep84'!B113)</f>
        <v>0</v>
      </c>
      <c r="G106" s="108">
        <f>Paca!C113-('Dep04'!C113+'Dep05'!C113+'Dep06'!C113+'Dep13'!C113+'Dep83'!C113+'Dep84'!C113)</f>
        <v>0</v>
      </c>
      <c r="H106" s="109">
        <f>Paca!D113-('Dep04'!D113+'Dep05'!D113+'Dep06'!D113+'Dep13'!D113+'Dep83'!D113+'Dep84'!D113)</f>
        <v>0</v>
      </c>
      <c r="I106" s="107">
        <f>Paca!E113-('Dep04'!E113+'Dep05'!E113+'Dep06'!E113+'Dep13'!E113+'Dep83'!E113+'Dep84'!E113)</f>
        <v>0</v>
      </c>
      <c r="J106" s="108">
        <f>Paca!F113-('Dep04'!F113+'Dep05'!F113+'Dep06'!F113+'Dep13'!F113+'Dep83'!F113+'Dep84'!F113)</f>
        <v>0</v>
      </c>
      <c r="K106" s="112">
        <f>Paca!G113-('Dep04'!G113+'Dep05'!G113+'Dep06'!G113+'Dep13'!G113+'Dep83'!G113+'Dep84'!G113)</f>
        <v>0</v>
      </c>
      <c r="L106" s="115">
        <f>('France métro'!C113+'France métro'!D113)-'France métro'!B113</f>
        <v>0</v>
      </c>
      <c r="M106" s="109">
        <f>('France métro'!F113+'France métro'!G113)-'France métro'!E113</f>
        <v>0</v>
      </c>
      <c r="N106" s="107">
        <f>(Paca!C113+Paca!D113)-Paca!B113</f>
        <v>0</v>
      </c>
      <c r="O106" s="109">
        <f>(Paca!F113+Paca!G113)-Paca!E113</f>
        <v>0</v>
      </c>
      <c r="P106" s="107">
        <f>('Dep04'!C113+'Dep04'!D113)-'Dep04'!B113</f>
        <v>0</v>
      </c>
      <c r="Q106" s="109">
        <f>('Dep04'!F113+'Dep04'!G113)-'Dep04'!E113</f>
        <v>0</v>
      </c>
      <c r="R106" s="107">
        <f>('Dep05'!C113+'Dep05'!D113)-'Dep05'!B113</f>
        <v>0</v>
      </c>
      <c r="S106" s="109">
        <f>('Dep05'!F113+'Dep05'!G113)-'Dep05'!E113</f>
        <v>0</v>
      </c>
      <c r="T106" s="107">
        <f>('Dep06'!C113+'Dep06'!D113)-'Dep06'!B113</f>
        <v>0</v>
      </c>
      <c r="U106" s="109">
        <f>('Dep06'!F113+'Dep06'!G113)-'Dep06'!E113</f>
        <v>0</v>
      </c>
      <c r="V106" s="107">
        <f>('Dep13'!C113+'Dep13'!D113)-'Dep13'!B113</f>
        <v>0</v>
      </c>
      <c r="W106" s="109">
        <f>('Dep13'!F113+'Dep13'!G113)-'Dep13'!E113</f>
        <v>0</v>
      </c>
      <c r="X106" s="107">
        <f>('Dep83'!C113+'Dep83'!D113)-'Dep83'!B113</f>
        <v>0</v>
      </c>
      <c r="Y106" s="109">
        <f>('Dep83'!F113+'Dep83'!G113)-'Dep83'!E113</f>
        <v>0</v>
      </c>
      <c r="Z106" s="107">
        <f>('Dep84'!C113+'Dep84'!D113)-'Dep84'!B113</f>
        <v>0</v>
      </c>
      <c r="AA106" s="109">
        <f>('Dep84'!F113+'Dep84'!G113)-'Dep84'!E113</f>
        <v>0</v>
      </c>
    </row>
    <row r="107" spans="5:27" x14ac:dyDescent="0.25">
      <c r="E107" s="56">
        <v>43313</v>
      </c>
      <c r="F107" s="107">
        <f>Paca!B114-('Dep04'!B114+'Dep05'!B114+'Dep06'!B114+'Dep13'!B114+'Dep83'!B114+'Dep84'!B114)</f>
        <v>0</v>
      </c>
      <c r="G107" s="108">
        <f>Paca!C114-('Dep04'!C114+'Dep05'!C114+'Dep06'!C114+'Dep13'!C114+'Dep83'!C114+'Dep84'!C114)</f>
        <v>0</v>
      </c>
      <c r="H107" s="109">
        <f>Paca!D114-('Dep04'!D114+'Dep05'!D114+'Dep06'!D114+'Dep13'!D114+'Dep83'!D114+'Dep84'!D114)</f>
        <v>0</v>
      </c>
      <c r="I107" s="107">
        <f>Paca!E114-('Dep04'!E114+'Dep05'!E114+'Dep06'!E114+'Dep13'!E114+'Dep83'!E114+'Dep84'!E114)</f>
        <v>0</v>
      </c>
      <c r="J107" s="108">
        <f>Paca!F114-('Dep04'!F114+'Dep05'!F114+'Dep06'!F114+'Dep13'!F114+'Dep83'!F114+'Dep84'!F114)</f>
        <v>0</v>
      </c>
      <c r="K107" s="112">
        <f>Paca!G114-('Dep04'!G114+'Dep05'!G114+'Dep06'!G114+'Dep13'!G114+'Dep83'!G114+'Dep84'!G114)</f>
        <v>0</v>
      </c>
      <c r="L107" s="115">
        <f>('France métro'!C114+'France métro'!D114)-'France métro'!B114</f>
        <v>0</v>
      </c>
      <c r="M107" s="109">
        <f>('France métro'!F114+'France métro'!G114)-'France métro'!E114</f>
        <v>0</v>
      </c>
      <c r="N107" s="107">
        <f>(Paca!C114+Paca!D114)-Paca!B114</f>
        <v>0</v>
      </c>
      <c r="O107" s="109">
        <f>(Paca!F114+Paca!G114)-Paca!E114</f>
        <v>0</v>
      </c>
      <c r="P107" s="107">
        <f>('Dep04'!C114+'Dep04'!D114)-'Dep04'!B114</f>
        <v>0</v>
      </c>
      <c r="Q107" s="109">
        <f>('Dep04'!F114+'Dep04'!G114)-'Dep04'!E114</f>
        <v>0</v>
      </c>
      <c r="R107" s="107">
        <f>('Dep05'!C114+'Dep05'!D114)-'Dep05'!B114</f>
        <v>0</v>
      </c>
      <c r="S107" s="109">
        <f>('Dep05'!F114+'Dep05'!G114)-'Dep05'!E114</f>
        <v>0</v>
      </c>
      <c r="T107" s="107">
        <f>('Dep06'!C114+'Dep06'!D114)-'Dep06'!B114</f>
        <v>0</v>
      </c>
      <c r="U107" s="109">
        <f>('Dep06'!F114+'Dep06'!G114)-'Dep06'!E114</f>
        <v>0</v>
      </c>
      <c r="V107" s="107">
        <f>('Dep13'!C114+'Dep13'!D114)-'Dep13'!B114</f>
        <v>0</v>
      </c>
      <c r="W107" s="109">
        <f>('Dep13'!F114+'Dep13'!G114)-'Dep13'!E114</f>
        <v>0</v>
      </c>
      <c r="X107" s="107">
        <f>('Dep83'!C114+'Dep83'!D114)-'Dep83'!B114</f>
        <v>0</v>
      </c>
      <c r="Y107" s="109">
        <f>('Dep83'!F114+'Dep83'!G114)-'Dep83'!E114</f>
        <v>0</v>
      </c>
      <c r="Z107" s="107">
        <f>('Dep84'!C114+'Dep84'!D114)-'Dep84'!B114</f>
        <v>0</v>
      </c>
      <c r="AA107" s="109">
        <f>('Dep84'!F114+'Dep84'!G114)-'Dep84'!E114</f>
        <v>0</v>
      </c>
    </row>
    <row r="108" spans="5:27" x14ac:dyDescent="0.25">
      <c r="E108" s="56">
        <v>43344</v>
      </c>
      <c r="F108" s="107">
        <f>Paca!B115-('Dep04'!B115+'Dep05'!B115+'Dep06'!B115+'Dep13'!B115+'Dep83'!B115+'Dep84'!B115)</f>
        <v>0</v>
      </c>
      <c r="G108" s="108">
        <f>Paca!C115-('Dep04'!C115+'Dep05'!C115+'Dep06'!C115+'Dep13'!C115+'Dep83'!C115+'Dep84'!C115)</f>
        <v>0</v>
      </c>
      <c r="H108" s="109">
        <f>Paca!D115-('Dep04'!D115+'Dep05'!D115+'Dep06'!D115+'Dep13'!D115+'Dep83'!D115+'Dep84'!D115)</f>
        <v>0</v>
      </c>
      <c r="I108" s="107">
        <f>Paca!E115-('Dep04'!E115+'Dep05'!E115+'Dep06'!E115+'Dep13'!E115+'Dep83'!E115+'Dep84'!E115)</f>
        <v>0</v>
      </c>
      <c r="J108" s="108">
        <f>Paca!F115-('Dep04'!F115+'Dep05'!F115+'Dep06'!F115+'Dep13'!F115+'Dep83'!F115+'Dep84'!F115)</f>
        <v>0</v>
      </c>
      <c r="K108" s="112">
        <f>Paca!G115-('Dep04'!G115+'Dep05'!G115+'Dep06'!G115+'Dep13'!G115+'Dep83'!G115+'Dep84'!G115)</f>
        <v>0</v>
      </c>
      <c r="L108" s="115">
        <f>('France métro'!C115+'France métro'!D115)-'France métro'!B115</f>
        <v>0</v>
      </c>
      <c r="M108" s="109">
        <f>('France métro'!F115+'France métro'!G115)-'France métro'!E115</f>
        <v>0</v>
      </c>
      <c r="N108" s="107">
        <f>(Paca!C115+Paca!D115)-Paca!B115</f>
        <v>0</v>
      </c>
      <c r="O108" s="109">
        <f>(Paca!F115+Paca!G115)-Paca!E115</f>
        <v>0</v>
      </c>
      <c r="P108" s="107">
        <f>('Dep04'!C115+'Dep04'!D115)-'Dep04'!B115</f>
        <v>0</v>
      </c>
      <c r="Q108" s="109">
        <f>('Dep04'!F115+'Dep04'!G115)-'Dep04'!E115</f>
        <v>0</v>
      </c>
      <c r="R108" s="107">
        <f>('Dep05'!C115+'Dep05'!D115)-'Dep05'!B115</f>
        <v>0</v>
      </c>
      <c r="S108" s="109">
        <f>('Dep05'!F115+'Dep05'!G115)-'Dep05'!E115</f>
        <v>0</v>
      </c>
      <c r="T108" s="107">
        <f>('Dep06'!C115+'Dep06'!D115)-'Dep06'!B115</f>
        <v>0</v>
      </c>
      <c r="U108" s="109">
        <f>('Dep06'!F115+'Dep06'!G115)-'Dep06'!E115</f>
        <v>0</v>
      </c>
      <c r="V108" s="107">
        <f>('Dep13'!C115+'Dep13'!D115)-'Dep13'!B115</f>
        <v>0</v>
      </c>
      <c r="W108" s="109">
        <f>('Dep13'!F115+'Dep13'!G115)-'Dep13'!E115</f>
        <v>0</v>
      </c>
      <c r="X108" s="107">
        <f>('Dep83'!C115+'Dep83'!D115)-'Dep83'!B115</f>
        <v>0</v>
      </c>
      <c r="Y108" s="109">
        <f>('Dep83'!F115+'Dep83'!G115)-'Dep83'!E115</f>
        <v>0</v>
      </c>
      <c r="Z108" s="107">
        <f>('Dep84'!C115+'Dep84'!D115)-'Dep84'!B115</f>
        <v>0</v>
      </c>
      <c r="AA108" s="109">
        <f>('Dep84'!F115+'Dep84'!G115)-'Dep84'!E115</f>
        <v>0</v>
      </c>
    </row>
    <row r="109" spans="5:27" x14ac:dyDescent="0.25">
      <c r="E109" s="56">
        <v>43374</v>
      </c>
      <c r="F109" s="107">
        <f>Paca!B116-('Dep04'!B116+'Dep05'!B116+'Dep06'!B116+'Dep13'!B116+'Dep83'!B116+'Dep84'!B116)</f>
        <v>0</v>
      </c>
      <c r="G109" s="108">
        <f>Paca!C116-('Dep04'!C116+'Dep05'!C116+'Dep06'!C116+'Dep13'!C116+'Dep83'!C116+'Dep84'!C116)</f>
        <v>0</v>
      </c>
      <c r="H109" s="109">
        <f>Paca!D116-('Dep04'!D116+'Dep05'!D116+'Dep06'!D116+'Dep13'!D116+'Dep83'!D116+'Dep84'!D116)</f>
        <v>0</v>
      </c>
      <c r="I109" s="107">
        <f>Paca!E116-('Dep04'!E116+'Dep05'!E116+'Dep06'!E116+'Dep13'!E116+'Dep83'!E116+'Dep84'!E116)</f>
        <v>0</v>
      </c>
      <c r="J109" s="108">
        <f>Paca!F116-('Dep04'!F116+'Dep05'!F116+'Dep06'!F116+'Dep13'!F116+'Dep83'!F116+'Dep84'!F116)</f>
        <v>0</v>
      </c>
      <c r="K109" s="112">
        <f>Paca!G116-('Dep04'!G116+'Dep05'!G116+'Dep06'!G116+'Dep13'!G116+'Dep83'!G116+'Dep84'!G116)</f>
        <v>0</v>
      </c>
      <c r="L109" s="115">
        <f>('France métro'!C116+'France métro'!D116)-'France métro'!B116</f>
        <v>0</v>
      </c>
      <c r="M109" s="109">
        <f>('France métro'!F116+'France métro'!G116)-'France métro'!E116</f>
        <v>0</v>
      </c>
      <c r="N109" s="107">
        <f>(Paca!C116+Paca!D116)-Paca!B116</f>
        <v>0</v>
      </c>
      <c r="O109" s="109">
        <f>(Paca!F116+Paca!G116)-Paca!E116</f>
        <v>0</v>
      </c>
      <c r="P109" s="107">
        <f>('Dep04'!C116+'Dep04'!D116)-'Dep04'!B116</f>
        <v>0</v>
      </c>
      <c r="Q109" s="109">
        <f>('Dep04'!F116+'Dep04'!G116)-'Dep04'!E116</f>
        <v>0</v>
      </c>
      <c r="R109" s="107">
        <f>('Dep05'!C116+'Dep05'!D116)-'Dep05'!B116</f>
        <v>0</v>
      </c>
      <c r="S109" s="109">
        <f>('Dep05'!F116+'Dep05'!G116)-'Dep05'!E116</f>
        <v>0</v>
      </c>
      <c r="T109" s="107">
        <f>('Dep06'!C116+'Dep06'!D116)-'Dep06'!B116</f>
        <v>0</v>
      </c>
      <c r="U109" s="109">
        <f>('Dep06'!F116+'Dep06'!G116)-'Dep06'!E116</f>
        <v>0</v>
      </c>
      <c r="V109" s="107">
        <f>('Dep13'!C116+'Dep13'!D116)-'Dep13'!B116</f>
        <v>0</v>
      </c>
      <c r="W109" s="109">
        <f>('Dep13'!F116+'Dep13'!G116)-'Dep13'!E116</f>
        <v>0</v>
      </c>
      <c r="X109" s="107">
        <f>('Dep83'!C116+'Dep83'!D116)-'Dep83'!B116</f>
        <v>0</v>
      </c>
      <c r="Y109" s="109">
        <f>('Dep83'!F116+'Dep83'!G116)-'Dep83'!E116</f>
        <v>0</v>
      </c>
      <c r="Z109" s="107">
        <f>('Dep84'!C116+'Dep84'!D116)-'Dep84'!B116</f>
        <v>0</v>
      </c>
      <c r="AA109" s="109">
        <f>('Dep84'!F116+'Dep84'!G116)-'Dep84'!E116</f>
        <v>0</v>
      </c>
    </row>
    <row r="110" spans="5:27" x14ac:dyDescent="0.25">
      <c r="E110" s="56">
        <v>43405</v>
      </c>
      <c r="F110" s="107">
        <f>Paca!B117-('Dep04'!B117+'Dep05'!B117+'Dep06'!B117+'Dep13'!B117+'Dep83'!B117+'Dep84'!B117)</f>
        <v>0</v>
      </c>
      <c r="G110" s="108">
        <f>Paca!C117-('Dep04'!C117+'Dep05'!C117+'Dep06'!C117+'Dep13'!C117+'Dep83'!C117+'Dep84'!C117)</f>
        <v>0</v>
      </c>
      <c r="H110" s="109">
        <f>Paca!D117-('Dep04'!D117+'Dep05'!D117+'Dep06'!D117+'Dep13'!D117+'Dep83'!D117+'Dep84'!D117)</f>
        <v>0</v>
      </c>
      <c r="I110" s="107">
        <f>Paca!E117-('Dep04'!E117+'Dep05'!E117+'Dep06'!E117+'Dep13'!E117+'Dep83'!E117+'Dep84'!E117)</f>
        <v>0</v>
      </c>
      <c r="J110" s="108">
        <f>Paca!F117-('Dep04'!F117+'Dep05'!F117+'Dep06'!F117+'Dep13'!F117+'Dep83'!F117+'Dep84'!F117)</f>
        <v>0</v>
      </c>
      <c r="K110" s="112">
        <f>Paca!G117-('Dep04'!G117+'Dep05'!G117+'Dep06'!G117+'Dep13'!G117+'Dep83'!G117+'Dep84'!G117)</f>
        <v>0</v>
      </c>
      <c r="L110" s="115">
        <f>('France métro'!C117+'France métro'!D117)-'France métro'!B117</f>
        <v>0</v>
      </c>
      <c r="M110" s="109">
        <f>('France métro'!F117+'France métro'!G117)-'France métro'!E117</f>
        <v>0</v>
      </c>
      <c r="N110" s="107">
        <f>(Paca!C117+Paca!D117)-Paca!B117</f>
        <v>0</v>
      </c>
      <c r="O110" s="109">
        <f>(Paca!F117+Paca!G117)-Paca!E117</f>
        <v>0</v>
      </c>
      <c r="P110" s="107">
        <f>('Dep04'!C117+'Dep04'!D117)-'Dep04'!B117</f>
        <v>0</v>
      </c>
      <c r="Q110" s="109">
        <f>('Dep04'!F117+'Dep04'!G117)-'Dep04'!E117</f>
        <v>0</v>
      </c>
      <c r="R110" s="107">
        <f>('Dep05'!C117+'Dep05'!D117)-'Dep05'!B117</f>
        <v>0</v>
      </c>
      <c r="S110" s="109">
        <f>('Dep05'!F117+'Dep05'!G117)-'Dep05'!E117</f>
        <v>0</v>
      </c>
      <c r="T110" s="107">
        <f>('Dep06'!C117+'Dep06'!D117)-'Dep06'!B117</f>
        <v>0</v>
      </c>
      <c r="U110" s="109">
        <f>('Dep06'!F117+'Dep06'!G117)-'Dep06'!E117</f>
        <v>0</v>
      </c>
      <c r="V110" s="107">
        <f>('Dep13'!C117+'Dep13'!D117)-'Dep13'!B117</f>
        <v>0</v>
      </c>
      <c r="W110" s="109">
        <f>('Dep13'!F117+'Dep13'!G117)-'Dep13'!E117</f>
        <v>0</v>
      </c>
      <c r="X110" s="107">
        <f>('Dep83'!C117+'Dep83'!D117)-'Dep83'!B117</f>
        <v>0</v>
      </c>
      <c r="Y110" s="109">
        <f>('Dep83'!F117+'Dep83'!G117)-'Dep83'!E117</f>
        <v>0</v>
      </c>
      <c r="Z110" s="107">
        <f>('Dep84'!C117+'Dep84'!D117)-'Dep84'!B117</f>
        <v>0</v>
      </c>
      <c r="AA110" s="109">
        <f>('Dep84'!F117+'Dep84'!G117)-'Dep84'!E117</f>
        <v>0</v>
      </c>
    </row>
    <row r="111" spans="5:27" x14ac:dyDescent="0.25">
      <c r="E111" s="56">
        <v>43435</v>
      </c>
      <c r="F111" s="107">
        <f>Paca!B118-('Dep04'!B118+'Dep05'!B118+'Dep06'!B118+'Dep13'!B118+'Dep83'!B118+'Dep84'!B118)</f>
        <v>0</v>
      </c>
      <c r="G111" s="108">
        <f>Paca!C118-('Dep04'!C118+'Dep05'!C118+'Dep06'!C118+'Dep13'!C118+'Dep83'!C118+'Dep84'!C118)</f>
        <v>0</v>
      </c>
      <c r="H111" s="109">
        <f>Paca!D118-('Dep04'!D118+'Dep05'!D118+'Dep06'!D118+'Dep13'!D118+'Dep83'!D118+'Dep84'!D118)</f>
        <v>0</v>
      </c>
      <c r="I111" s="107">
        <f>Paca!E118-('Dep04'!E118+'Dep05'!E118+'Dep06'!E118+'Dep13'!E118+'Dep83'!E118+'Dep84'!E118)</f>
        <v>0</v>
      </c>
      <c r="J111" s="108">
        <f>Paca!F118-('Dep04'!F118+'Dep05'!F118+'Dep06'!F118+'Dep13'!F118+'Dep83'!F118+'Dep84'!F118)</f>
        <v>0</v>
      </c>
      <c r="K111" s="112">
        <f>Paca!G118-('Dep04'!G118+'Dep05'!G118+'Dep06'!G118+'Dep13'!G118+'Dep83'!G118+'Dep84'!G118)</f>
        <v>0</v>
      </c>
      <c r="L111" s="115">
        <f>('France métro'!C118+'France métro'!D118)-'France métro'!B118</f>
        <v>0</v>
      </c>
      <c r="M111" s="109">
        <f>('France métro'!F118+'France métro'!G118)-'France métro'!E118</f>
        <v>0</v>
      </c>
      <c r="N111" s="107">
        <f>(Paca!C118+Paca!D118)-Paca!B118</f>
        <v>0</v>
      </c>
      <c r="O111" s="109">
        <f>(Paca!F118+Paca!G118)-Paca!E118</f>
        <v>0</v>
      </c>
      <c r="P111" s="107">
        <f>('Dep04'!C118+'Dep04'!D118)-'Dep04'!B118</f>
        <v>0</v>
      </c>
      <c r="Q111" s="109">
        <f>('Dep04'!F118+'Dep04'!G118)-'Dep04'!E118</f>
        <v>0</v>
      </c>
      <c r="R111" s="107">
        <f>('Dep05'!C118+'Dep05'!D118)-'Dep05'!B118</f>
        <v>0</v>
      </c>
      <c r="S111" s="109">
        <f>('Dep05'!F118+'Dep05'!G118)-'Dep05'!E118</f>
        <v>0</v>
      </c>
      <c r="T111" s="107">
        <f>('Dep06'!C118+'Dep06'!D118)-'Dep06'!B118</f>
        <v>0</v>
      </c>
      <c r="U111" s="109">
        <f>('Dep06'!F118+'Dep06'!G118)-'Dep06'!E118</f>
        <v>0</v>
      </c>
      <c r="V111" s="107">
        <f>('Dep13'!C118+'Dep13'!D118)-'Dep13'!B118</f>
        <v>0</v>
      </c>
      <c r="W111" s="109">
        <f>('Dep13'!F118+'Dep13'!G118)-'Dep13'!E118</f>
        <v>0</v>
      </c>
      <c r="X111" s="107">
        <f>('Dep83'!C118+'Dep83'!D118)-'Dep83'!B118</f>
        <v>0</v>
      </c>
      <c r="Y111" s="109">
        <f>('Dep83'!F118+'Dep83'!G118)-'Dep83'!E118</f>
        <v>0</v>
      </c>
      <c r="Z111" s="107">
        <f>('Dep84'!C118+'Dep84'!D118)-'Dep84'!B118</f>
        <v>0</v>
      </c>
      <c r="AA111" s="109">
        <f>('Dep84'!F118+'Dep84'!G118)-'Dep84'!E118</f>
        <v>0</v>
      </c>
    </row>
    <row r="112" spans="5:27" x14ac:dyDescent="0.25">
      <c r="E112" s="56">
        <v>43466</v>
      </c>
      <c r="F112" s="107">
        <f>Paca!B119-('Dep04'!B119+'Dep05'!B119+'Dep06'!B119+'Dep13'!B119+'Dep83'!B119+'Dep84'!B119)</f>
        <v>0</v>
      </c>
      <c r="G112" s="108">
        <f>Paca!C119-('Dep04'!C119+'Dep05'!C119+'Dep06'!C119+'Dep13'!C119+'Dep83'!C119+'Dep84'!C119)</f>
        <v>0</v>
      </c>
      <c r="H112" s="109">
        <f>Paca!D119-('Dep04'!D119+'Dep05'!D119+'Dep06'!D119+'Dep13'!D119+'Dep83'!D119+'Dep84'!D119)</f>
        <v>0</v>
      </c>
      <c r="I112" s="107">
        <f>Paca!E119-('Dep04'!E119+'Dep05'!E119+'Dep06'!E119+'Dep13'!E119+'Dep83'!E119+'Dep84'!E119)</f>
        <v>0</v>
      </c>
      <c r="J112" s="108">
        <f>Paca!F119-('Dep04'!F119+'Dep05'!F119+'Dep06'!F119+'Dep13'!F119+'Dep83'!F119+'Dep84'!F119)</f>
        <v>0</v>
      </c>
      <c r="K112" s="112">
        <f>Paca!G119-('Dep04'!G119+'Dep05'!G119+'Dep06'!G119+'Dep13'!G119+'Dep83'!G119+'Dep84'!G119)</f>
        <v>0</v>
      </c>
      <c r="L112" s="115">
        <f>('France métro'!C119+'France métro'!D119)-'France métro'!B119</f>
        <v>0</v>
      </c>
      <c r="M112" s="109">
        <f>('France métro'!F119+'France métro'!G119)-'France métro'!E119</f>
        <v>0</v>
      </c>
      <c r="N112" s="107">
        <f>(Paca!C119+Paca!D119)-Paca!B119</f>
        <v>0</v>
      </c>
      <c r="O112" s="109">
        <f>(Paca!F119+Paca!G119)-Paca!E119</f>
        <v>0</v>
      </c>
      <c r="P112" s="107">
        <f>('Dep04'!C119+'Dep04'!D119)-'Dep04'!B119</f>
        <v>0</v>
      </c>
      <c r="Q112" s="109">
        <f>('Dep04'!F119+'Dep04'!G119)-'Dep04'!E119</f>
        <v>0</v>
      </c>
      <c r="R112" s="107">
        <f>('Dep05'!C119+'Dep05'!D119)-'Dep05'!B119</f>
        <v>0</v>
      </c>
      <c r="S112" s="109">
        <f>('Dep05'!F119+'Dep05'!G119)-'Dep05'!E119</f>
        <v>0</v>
      </c>
      <c r="T112" s="107">
        <f>('Dep06'!C119+'Dep06'!D119)-'Dep06'!B119</f>
        <v>0</v>
      </c>
      <c r="U112" s="109">
        <f>('Dep06'!F119+'Dep06'!G119)-'Dep06'!E119</f>
        <v>0</v>
      </c>
      <c r="V112" s="107">
        <f>('Dep13'!C119+'Dep13'!D119)-'Dep13'!B119</f>
        <v>0</v>
      </c>
      <c r="W112" s="109">
        <f>('Dep13'!F119+'Dep13'!G119)-'Dep13'!E119</f>
        <v>0</v>
      </c>
      <c r="X112" s="107">
        <f>('Dep83'!C119+'Dep83'!D119)-'Dep83'!B119</f>
        <v>0</v>
      </c>
      <c r="Y112" s="109">
        <f>('Dep83'!F119+'Dep83'!G119)-'Dep83'!E119</f>
        <v>0</v>
      </c>
      <c r="Z112" s="107">
        <f>('Dep84'!C119+'Dep84'!D119)-'Dep84'!B119</f>
        <v>0</v>
      </c>
      <c r="AA112" s="109">
        <f>('Dep84'!F119+'Dep84'!G119)-'Dep84'!E119</f>
        <v>0</v>
      </c>
    </row>
    <row r="113" spans="5:27" x14ac:dyDescent="0.25">
      <c r="E113" s="56">
        <v>43497</v>
      </c>
      <c r="F113" s="107">
        <f>Paca!B120-('Dep04'!B120+'Dep05'!B120+'Dep06'!B120+'Dep13'!B120+'Dep83'!B120+'Dep84'!B120)</f>
        <v>0</v>
      </c>
      <c r="G113" s="108">
        <f>Paca!C120-('Dep04'!C120+'Dep05'!C120+'Dep06'!C120+'Dep13'!C120+'Dep83'!C120+'Dep84'!C120)</f>
        <v>0</v>
      </c>
      <c r="H113" s="109">
        <f>Paca!D120-('Dep04'!D120+'Dep05'!D120+'Dep06'!D120+'Dep13'!D120+'Dep83'!D120+'Dep84'!D120)</f>
        <v>0</v>
      </c>
      <c r="I113" s="107">
        <f>Paca!E120-('Dep04'!E120+'Dep05'!E120+'Dep06'!E120+'Dep13'!E120+'Dep83'!E120+'Dep84'!E120)</f>
        <v>0</v>
      </c>
      <c r="J113" s="108">
        <f>Paca!F120-('Dep04'!F120+'Dep05'!F120+'Dep06'!F120+'Dep13'!F120+'Dep83'!F120+'Dep84'!F120)</f>
        <v>0</v>
      </c>
      <c r="K113" s="112">
        <f>Paca!G120-('Dep04'!G120+'Dep05'!G120+'Dep06'!G120+'Dep13'!G120+'Dep83'!G120+'Dep84'!G120)</f>
        <v>0</v>
      </c>
      <c r="L113" s="115">
        <f>('France métro'!C120+'France métro'!D120)-'France métro'!B120</f>
        <v>0</v>
      </c>
      <c r="M113" s="109">
        <f>('France métro'!F120+'France métro'!G120)-'France métro'!E120</f>
        <v>0</v>
      </c>
      <c r="N113" s="107">
        <f>(Paca!C120+Paca!D120)-Paca!B120</f>
        <v>0</v>
      </c>
      <c r="O113" s="109">
        <f>(Paca!F120+Paca!G120)-Paca!E120</f>
        <v>0</v>
      </c>
      <c r="P113" s="107">
        <f>('Dep04'!C120+'Dep04'!D120)-'Dep04'!B120</f>
        <v>0</v>
      </c>
      <c r="Q113" s="109">
        <f>('Dep04'!F120+'Dep04'!G120)-'Dep04'!E120</f>
        <v>0</v>
      </c>
      <c r="R113" s="107">
        <f>('Dep05'!C120+'Dep05'!D120)-'Dep05'!B120</f>
        <v>0</v>
      </c>
      <c r="S113" s="109">
        <f>('Dep05'!F120+'Dep05'!G120)-'Dep05'!E120</f>
        <v>0</v>
      </c>
      <c r="T113" s="107">
        <f>('Dep06'!C120+'Dep06'!D120)-'Dep06'!B120</f>
        <v>0</v>
      </c>
      <c r="U113" s="109">
        <f>('Dep06'!F120+'Dep06'!G120)-'Dep06'!E120</f>
        <v>0</v>
      </c>
      <c r="V113" s="107">
        <f>('Dep13'!C120+'Dep13'!D120)-'Dep13'!B120</f>
        <v>0</v>
      </c>
      <c r="W113" s="109">
        <f>('Dep13'!F120+'Dep13'!G120)-'Dep13'!E120</f>
        <v>0</v>
      </c>
      <c r="X113" s="107">
        <f>('Dep83'!C120+'Dep83'!D120)-'Dep83'!B120</f>
        <v>0</v>
      </c>
      <c r="Y113" s="109">
        <f>('Dep83'!F120+'Dep83'!G120)-'Dep83'!E120</f>
        <v>0</v>
      </c>
      <c r="Z113" s="107">
        <f>('Dep84'!C120+'Dep84'!D120)-'Dep84'!B120</f>
        <v>0</v>
      </c>
      <c r="AA113" s="109">
        <f>('Dep84'!F120+'Dep84'!G120)-'Dep84'!E120</f>
        <v>0</v>
      </c>
    </row>
    <row r="114" spans="5:27" x14ac:dyDescent="0.25">
      <c r="E114" s="56">
        <v>43525</v>
      </c>
      <c r="F114" s="107">
        <f>Paca!B121-('Dep04'!B121+'Dep05'!B121+'Dep06'!B121+'Dep13'!B121+'Dep83'!B121+'Dep84'!B121)</f>
        <v>0</v>
      </c>
      <c r="G114" s="108">
        <f>Paca!C121-('Dep04'!C121+'Dep05'!C121+'Dep06'!C121+'Dep13'!C121+'Dep83'!C121+'Dep84'!C121)</f>
        <v>0</v>
      </c>
      <c r="H114" s="109">
        <f>Paca!D121-('Dep04'!D121+'Dep05'!D121+'Dep06'!D121+'Dep13'!D121+'Dep83'!D121+'Dep84'!D121)</f>
        <v>0</v>
      </c>
      <c r="I114" s="107">
        <f>Paca!E121-('Dep04'!E121+'Dep05'!E121+'Dep06'!E121+'Dep13'!E121+'Dep83'!E121+'Dep84'!E121)</f>
        <v>0</v>
      </c>
      <c r="J114" s="108">
        <f>Paca!F121-('Dep04'!F121+'Dep05'!F121+'Dep06'!F121+'Dep13'!F121+'Dep83'!F121+'Dep84'!F121)</f>
        <v>0</v>
      </c>
      <c r="K114" s="112">
        <f>Paca!G121-('Dep04'!G121+'Dep05'!G121+'Dep06'!G121+'Dep13'!G121+'Dep83'!G121+'Dep84'!G121)</f>
        <v>0</v>
      </c>
      <c r="L114" s="115">
        <f>('France métro'!C121+'France métro'!D121)-'France métro'!B121</f>
        <v>0</v>
      </c>
      <c r="M114" s="109">
        <f>('France métro'!F121+'France métro'!G121)-'France métro'!E121</f>
        <v>0</v>
      </c>
      <c r="N114" s="107">
        <f>(Paca!C121+Paca!D121)-Paca!B121</f>
        <v>0</v>
      </c>
      <c r="O114" s="109">
        <f>(Paca!F121+Paca!G121)-Paca!E121</f>
        <v>0</v>
      </c>
      <c r="P114" s="107">
        <f>('Dep04'!C121+'Dep04'!D121)-'Dep04'!B121</f>
        <v>0</v>
      </c>
      <c r="Q114" s="109">
        <f>('Dep04'!F121+'Dep04'!G121)-'Dep04'!E121</f>
        <v>0</v>
      </c>
      <c r="R114" s="107">
        <f>('Dep05'!C121+'Dep05'!D121)-'Dep05'!B121</f>
        <v>0</v>
      </c>
      <c r="S114" s="109">
        <f>('Dep05'!F121+'Dep05'!G121)-'Dep05'!E121</f>
        <v>0</v>
      </c>
      <c r="T114" s="107">
        <f>('Dep06'!C121+'Dep06'!D121)-'Dep06'!B121</f>
        <v>0</v>
      </c>
      <c r="U114" s="109">
        <f>('Dep06'!F121+'Dep06'!G121)-'Dep06'!E121</f>
        <v>0</v>
      </c>
      <c r="V114" s="107">
        <f>('Dep13'!C121+'Dep13'!D121)-'Dep13'!B121</f>
        <v>0</v>
      </c>
      <c r="W114" s="109">
        <f>('Dep13'!F121+'Dep13'!G121)-'Dep13'!E121</f>
        <v>0</v>
      </c>
      <c r="X114" s="107">
        <f>('Dep83'!C121+'Dep83'!D121)-'Dep83'!B121</f>
        <v>0</v>
      </c>
      <c r="Y114" s="109">
        <f>('Dep83'!F121+'Dep83'!G121)-'Dep83'!E121</f>
        <v>0</v>
      </c>
      <c r="Z114" s="107">
        <f>('Dep84'!C121+'Dep84'!D121)-'Dep84'!B121</f>
        <v>0</v>
      </c>
      <c r="AA114" s="109">
        <f>('Dep84'!F121+'Dep84'!G121)-'Dep84'!E121</f>
        <v>0</v>
      </c>
    </row>
    <row r="115" spans="5:27" x14ac:dyDescent="0.25">
      <c r="E115" s="56">
        <v>43556</v>
      </c>
      <c r="F115" s="107">
        <f>Paca!B122-('Dep04'!B122+'Dep05'!B122+'Dep06'!B122+'Dep13'!B122+'Dep83'!B122+'Dep84'!B122)</f>
        <v>0</v>
      </c>
      <c r="G115" s="108">
        <f>Paca!C122-('Dep04'!C122+'Dep05'!C122+'Dep06'!C122+'Dep13'!C122+'Dep83'!C122+'Dep84'!C122)</f>
        <v>0</v>
      </c>
      <c r="H115" s="109">
        <f>Paca!D122-('Dep04'!D122+'Dep05'!D122+'Dep06'!D122+'Dep13'!D122+'Dep83'!D122+'Dep84'!D122)</f>
        <v>0</v>
      </c>
      <c r="I115" s="107">
        <f>Paca!E122-('Dep04'!E122+'Dep05'!E122+'Dep06'!E122+'Dep13'!E122+'Dep83'!E122+'Dep84'!E122)</f>
        <v>0</v>
      </c>
      <c r="J115" s="108">
        <f>Paca!F122-('Dep04'!F122+'Dep05'!F122+'Dep06'!F122+'Dep13'!F122+'Dep83'!F122+'Dep84'!F122)</f>
        <v>0</v>
      </c>
      <c r="K115" s="112">
        <f>Paca!G122-('Dep04'!G122+'Dep05'!G122+'Dep06'!G122+'Dep13'!G122+'Dep83'!G122+'Dep84'!G122)</f>
        <v>0</v>
      </c>
      <c r="L115" s="115">
        <f>('France métro'!C122+'France métro'!D122)-'France métro'!B122</f>
        <v>0</v>
      </c>
      <c r="M115" s="109">
        <f>('France métro'!F122+'France métro'!G122)-'France métro'!E122</f>
        <v>0</v>
      </c>
      <c r="N115" s="107">
        <f>(Paca!C122+Paca!D122)-Paca!B122</f>
        <v>0</v>
      </c>
      <c r="O115" s="109">
        <f>(Paca!F122+Paca!G122)-Paca!E122</f>
        <v>0</v>
      </c>
      <c r="P115" s="107">
        <f>('Dep04'!C122+'Dep04'!D122)-'Dep04'!B122</f>
        <v>0</v>
      </c>
      <c r="Q115" s="109">
        <f>('Dep04'!F122+'Dep04'!G122)-'Dep04'!E122</f>
        <v>0</v>
      </c>
      <c r="R115" s="107">
        <f>('Dep05'!C122+'Dep05'!D122)-'Dep05'!B122</f>
        <v>0</v>
      </c>
      <c r="S115" s="109">
        <f>('Dep05'!F122+'Dep05'!G122)-'Dep05'!E122</f>
        <v>0</v>
      </c>
      <c r="T115" s="107">
        <f>('Dep06'!C122+'Dep06'!D122)-'Dep06'!B122</f>
        <v>0</v>
      </c>
      <c r="U115" s="109">
        <f>('Dep06'!F122+'Dep06'!G122)-'Dep06'!E122</f>
        <v>0</v>
      </c>
      <c r="V115" s="107">
        <f>('Dep13'!C122+'Dep13'!D122)-'Dep13'!B122</f>
        <v>0</v>
      </c>
      <c r="W115" s="109">
        <f>('Dep13'!F122+'Dep13'!G122)-'Dep13'!E122</f>
        <v>0</v>
      </c>
      <c r="X115" s="107">
        <f>('Dep83'!C122+'Dep83'!D122)-'Dep83'!B122</f>
        <v>0</v>
      </c>
      <c r="Y115" s="109">
        <f>('Dep83'!F122+'Dep83'!G122)-'Dep83'!E122</f>
        <v>0</v>
      </c>
      <c r="Z115" s="107">
        <f>('Dep84'!C122+'Dep84'!D122)-'Dep84'!B122</f>
        <v>0</v>
      </c>
      <c r="AA115" s="109">
        <f>('Dep84'!F122+'Dep84'!G122)-'Dep84'!E122</f>
        <v>0</v>
      </c>
    </row>
    <row r="116" spans="5:27" x14ac:dyDescent="0.25">
      <c r="E116" s="56">
        <v>43586</v>
      </c>
      <c r="F116" s="107">
        <f>Paca!B123-('Dep04'!B123+'Dep05'!B123+'Dep06'!B123+'Dep13'!B123+'Dep83'!B123+'Dep84'!B123)</f>
        <v>0</v>
      </c>
      <c r="G116" s="108">
        <f>Paca!C123-('Dep04'!C123+'Dep05'!C123+'Dep06'!C123+'Dep13'!C123+'Dep83'!C123+'Dep84'!C123)</f>
        <v>0</v>
      </c>
      <c r="H116" s="109">
        <f>Paca!D123-('Dep04'!D123+'Dep05'!D123+'Dep06'!D123+'Dep13'!D123+'Dep83'!D123+'Dep84'!D123)</f>
        <v>0</v>
      </c>
      <c r="I116" s="107">
        <f>Paca!E123-('Dep04'!E123+'Dep05'!E123+'Dep06'!E123+'Dep13'!E123+'Dep83'!E123+'Dep84'!E123)</f>
        <v>0</v>
      </c>
      <c r="J116" s="108">
        <f>Paca!F123-('Dep04'!F123+'Dep05'!F123+'Dep06'!F123+'Dep13'!F123+'Dep83'!F123+'Dep84'!F123)</f>
        <v>0</v>
      </c>
      <c r="K116" s="112">
        <f>Paca!G123-('Dep04'!G123+'Dep05'!G123+'Dep06'!G123+'Dep13'!G123+'Dep83'!G123+'Dep84'!G123)</f>
        <v>0</v>
      </c>
      <c r="L116" s="115">
        <f>('France métro'!C123+'France métro'!D123)-'France métro'!B123</f>
        <v>0</v>
      </c>
      <c r="M116" s="109">
        <f>('France métro'!F123+'France métro'!G123)-'France métro'!E123</f>
        <v>0</v>
      </c>
      <c r="N116" s="107">
        <f>(Paca!C123+Paca!D123)-Paca!B123</f>
        <v>0</v>
      </c>
      <c r="O116" s="109">
        <f>(Paca!F123+Paca!G123)-Paca!E123</f>
        <v>0</v>
      </c>
      <c r="P116" s="107">
        <f>('Dep04'!C123+'Dep04'!D123)-'Dep04'!B123</f>
        <v>0</v>
      </c>
      <c r="Q116" s="109">
        <f>('Dep04'!F123+'Dep04'!G123)-'Dep04'!E123</f>
        <v>0</v>
      </c>
      <c r="R116" s="107">
        <f>('Dep05'!C123+'Dep05'!D123)-'Dep05'!B123</f>
        <v>0</v>
      </c>
      <c r="S116" s="109">
        <f>('Dep05'!F123+'Dep05'!G123)-'Dep05'!E123</f>
        <v>0</v>
      </c>
      <c r="T116" s="107">
        <f>('Dep06'!C123+'Dep06'!D123)-'Dep06'!B123</f>
        <v>0</v>
      </c>
      <c r="U116" s="109">
        <f>('Dep06'!F123+'Dep06'!G123)-'Dep06'!E123</f>
        <v>0</v>
      </c>
      <c r="V116" s="107">
        <f>('Dep13'!C123+'Dep13'!D123)-'Dep13'!B123</f>
        <v>0</v>
      </c>
      <c r="W116" s="109">
        <f>('Dep13'!F123+'Dep13'!G123)-'Dep13'!E123</f>
        <v>0</v>
      </c>
      <c r="X116" s="107">
        <f>('Dep83'!C123+'Dep83'!D123)-'Dep83'!B123</f>
        <v>0</v>
      </c>
      <c r="Y116" s="109">
        <f>('Dep83'!F123+'Dep83'!G123)-'Dep83'!E123</f>
        <v>0</v>
      </c>
      <c r="Z116" s="107">
        <f>('Dep84'!C123+'Dep84'!D123)-'Dep84'!B123</f>
        <v>0</v>
      </c>
      <c r="AA116" s="109">
        <f>('Dep84'!F123+'Dep84'!G123)-'Dep84'!E123</f>
        <v>0</v>
      </c>
    </row>
    <row r="117" spans="5:27" x14ac:dyDescent="0.25">
      <c r="E117" s="56">
        <v>43617</v>
      </c>
      <c r="F117" s="107">
        <f>Paca!B124-('Dep04'!B124+'Dep05'!B124+'Dep06'!B124+'Dep13'!B124+'Dep83'!B124+'Dep84'!B124)</f>
        <v>0</v>
      </c>
      <c r="G117" s="108">
        <f>Paca!C124-('Dep04'!C124+'Dep05'!C124+'Dep06'!C124+'Dep13'!C124+'Dep83'!C124+'Dep84'!C124)</f>
        <v>0</v>
      </c>
      <c r="H117" s="109">
        <f>Paca!D124-('Dep04'!D124+'Dep05'!D124+'Dep06'!D124+'Dep13'!D124+'Dep83'!D124+'Dep84'!D124)</f>
        <v>0</v>
      </c>
      <c r="I117" s="107">
        <f>Paca!E124-('Dep04'!E124+'Dep05'!E124+'Dep06'!E124+'Dep13'!E124+'Dep83'!E124+'Dep84'!E124)</f>
        <v>0</v>
      </c>
      <c r="J117" s="108">
        <f>Paca!F124-('Dep04'!F124+'Dep05'!F124+'Dep06'!F124+'Dep13'!F124+'Dep83'!F124+'Dep84'!F124)</f>
        <v>0</v>
      </c>
      <c r="K117" s="112">
        <f>Paca!G124-('Dep04'!G124+'Dep05'!G124+'Dep06'!G124+'Dep13'!G124+'Dep83'!G124+'Dep84'!G124)</f>
        <v>0</v>
      </c>
      <c r="L117" s="115">
        <f>('France métro'!C124+'France métro'!D124)-'France métro'!B124</f>
        <v>0</v>
      </c>
      <c r="M117" s="109">
        <f>('France métro'!F124+'France métro'!G124)-'France métro'!E124</f>
        <v>0</v>
      </c>
      <c r="N117" s="107">
        <f>(Paca!C124+Paca!D124)-Paca!B124</f>
        <v>0</v>
      </c>
      <c r="O117" s="109">
        <f>(Paca!F124+Paca!G124)-Paca!E124</f>
        <v>0</v>
      </c>
      <c r="P117" s="107">
        <f>('Dep04'!C124+'Dep04'!D124)-'Dep04'!B124</f>
        <v>0</v>
      </c>
      <c r="Q117" s="109">
        <f>('Dep04'!F124+'Dep04'!G124)-'Dep04'!E124</f>
        <v>0</v>
      </c>
      <c r="R117" s="107">
        <f>('Dep05'!C124+'Dep05'!D124)-'Dep05'!B124</f>
        <v>0</v>
      </c>
      <c r="S117" s="109">
        <f>('Dep05'!F124+'Dep05'!G124)-'Dep05'!E124</f>
        <v>0</v>
      </c>
      <c r="T117" s="107">
        <f>('Dep06'!C124+'Dep06'!D124)-'Dep06'!B124</f>
        <v>0</v>
      </c>
      <c r="U117" s="109">
        <f>('Dep06'!F124+'Dep06'!G124)-'Dep06'!E124</f>
        <v>0</v>
      </c>
      <c r="V117" s="107">
        <f>('Dep13'!C124+'Dep13'!D124)-'Dep13'!B124</f>
        <v>0</v>
      </c>
      <c r="W117" s="109">
        <f>('Dep13'!F124+'Dep13'!G124)-'Dep13'!E124</f>
        <v>0</v>
      </c>
      <c r="X117" s="107">
        <f>('Dep83'!C124+'Dep83'!D124)-'Dep83'!B124</f>
        <v>0</v>
      </c>
      <c r="Y117" s="109">
        <f>('Dep83'!F124+'Dep83'!G124)-'Dep83'!E124</f>
        <v>0</v>
      </c>
      <c r="Z117" s="107">
        <f>('Dep84'!C124+'Dep84'!D124)-'Dep84'!B124</f>
        <v>0</v>
      </c>
      <c r="AA117" s="109">
        <f>('Dep84'!F124+'Dep84'!G124)-'Dep84'!E124</f>
        <v>0</v>
      </c>
    </row>
    <row r="118" spans="5:27" x14ac:dyDescent="0.25">
      <c r="E118" s="56">
        <v>43647</v>
      </c>
      <c r="F118" s="107">
        <f>Paca!B125-('Dep04'!B125+'Dep05'!B125+'Dep06'!B125+'Dep13'!B125+'Dep83'!B125+'Dep84'!B125)</f>
        <v>0</v>
      </c>
      <c r="G118" s="108">
        <f>Paca!C125-('Dep04'!C125+'Dep05'!C125+'Dep06'!C125+'Dep13'!C125+'Dep83'!C125+'Dep84'!C125)</f>
        <v>0</v>
      </c>
      <c r="H118" s="109">
        <f>Paca!D125-('Dep04'!D125+'Dep05'!D125+'Dep06'!D125+'Dep13'!D125+'Dep83'!D125+'Dep84'!D125)</f>
        <v>0</v>
      </c>
      <c r="I118" s="107">
        <f>Paca!E125-('Dep04'!E125+'Dep05'!E125+'Dep06'!E125+'Dep13'!E125+'Dep83'!E125+'Dep84'!E125)</f>
        <v>0</v>
      </c>
      <c r="J118" s="108">
        <f>Paca!F125-('Dep04'!F125+'Dep05'!F125+'Dep06'!F125+'Dep13'!F125+'Dep83'!F125+'Dep84'!F125)</f>
        <v>0</v>
      </c>
      <c r="K118" s="112">
        <f>Paca!G125-('Dep04'!G125+'Dep05'!G125+'Dep06'!G125+'Dep13'!G125+'Dep83'!G125+'Dep84'!G125)</f>
        <v>0</v>
      </c>
      <c r="L118" s="115">
        <f>('France métro'!C125+'France métro'!D125)-'France métro'!B125</f>
        <v>0</v>
      </c>
      <c r="M118" s="109">
        <f>('France métro'!F125+'France métro'!G125)-'France métro'!E125</f>
        <v>0</v>
      </c>
      <c r="N118" s="107">
        <f>(Paca!C125+Paca!D125)-Paca!B125</f>
        <v>0</v>
      </c>
      <c r="O118" s="109">
        <f>(Paca!F125+Paca!G125)-Paca!E125</f>
        <v>0</v>
      </c>
      <c r="P118" s="107">
        <f>('Dep04'!C125+'Dep04'!D125)-'Dep04'!B125</f>
        <v>0</v>
      </c>
      <c r="Q118" s="109">
        <f>('Dep04'!F125+'Dep04'!G125)-'Dep04'!E125</f>
        <v>0</v>
      </c>
      <c r="R118" s="107">
        <f>('Dep05'!C125+'Dep05'!D125)-'Dep05'!B125</f>
        <v>0</v>
      </c>
      <c r="S118" s="109">
        <f>('Dep05'!F125+'Dep05'!G125)-'Dep05'!E125</f>
        <v>0</v>
      </c>
      <c r="T118" s="107">
        <f>('Dep06'!C125+'Dep06'!D125)-'Dep06'!B125</f>
        <v>0</v>
      </c>
      <c r="U118" s="109">
        <f>('Dep06'!F125+'Dep06'!G125)-'Dep06'!E125</f>
        <v>0</v>
      </c>
      <c r="V118" s="107">
        <f>('Dep13'!C125+'Dep13'!D125)-'Dep13'!B125</f>
        <v>0</v>
      </c>
      <c r="W118" s="109">
        <f>('Dep13'!F125+'Dep13'!G125)-'Dep13'!E125</f>
        <v>0</v>
      </c>
      <c r="X118" s="107">
        <f>('Dep83'!C125+'Dep83'!D125)-'Dep83'!B125</f>
        <v>0</v>
      </c>
      <c r="Y118" s="109">
        <f>('Dep83'!F125+'Dep83'!G125)-'Dep83'!E125</f>
        <v>0</v>
      </c>
      <c r="Z118" s="107">
        <f>('Dep84'!C125+'Dep84'!D125)-'Dep84'!B125</f>
        <v>0</v>
      </c>
      <c r="AA118" s="109">
        <f>('Dep84'!F125+'Dep84'!G125)-'Dep84'!E125</f>
        <v>0</v>
      </c>
    </row>
    <row r="119" spans="5:27" x14ac:dyDescent="0.25">
      <c r="E119" s="56">
        <v>43678</v>
      </c>
      <c r="F119" s="107">
        <f>Paca!B126-('Dep04'!B126+'Dep05'!B126+'Dep06'!B126+'Dep13'!B126+'Dep83'!B126+'Dep84'!B126)</f>
        <v>0</v>
      </c>
      <c r="G119" s="108">
        <f>Paca!C126-('Dep04'!C126+'Dep05'!C126+'Dep06'!C126+'Dep13'!C126+'Dep83'!C126+'Dep84'!C126)</f>
        <v>0</v>
      </c>
      <c r="H119" s="109">
        <f>Paca!D126-('Dep04'!D126+'Dep05'!D126+'Dep06'!D126+'Dep13'!D126+'Dep83'!D126+'Dep84'!D126)</f>
        <v>0</v>
      </c>
      <c r="I119" s="107">
        <f>Paca!E126-('Dep04'!E126+'Dep05'!E126+'Dep06'!E126+'Dep13'!E126+'Dep83'!E126+'Dep84'!E126)</f>
        <v>0</v>
      </c>
      <c r="J119" s="108">
        <f>Paca!F126-('Dep04'!F126+'Dep05'!F126+'Dep06'!F126+'Dep13'!F126+'Dep83'!F126+'Dep84'!F126)</f>
        <v>0</v>
      </c>
      <c r="K119" s="112">
        <f>Paca!G126-('Dep04'!G126+'Dep05'!G126+'Dep06'!G126+'Dep13'!G126+'Dep83'!G126+'Dep84'!G126)</f>
        <v>0</v>
      </c>
      <c r="L119" s="115">
        <f>('France métro'!C126+'France métro'!D126)-'France métro'!B126</f>
        <v>0</v>
      </c>
      <c r="M119" s="109">
        <f>('France métro'!F126+'France métro'!G126)-'France métro'!E126</f>
        <v>0</v>
      </c>
      <c r="N119" s="107">
        <f>(Paca!C126+Paca!D126)-Paca!B126</f>
        <v>0</v>
      </c>
      <c r="O119" s="109">
        <f>(Paca!F126+Paca!G126)-Paca!E126</f>
        <v>0</v>
      </c>
      <c r="P119" s="107">
        <f>('Dep04'!C126+'Dep04'!D126)-'Dep04'!B126</f>
        <v>0</v>
      </c>
      <c r="Q119" s="109">
        <f>('Dep04'!F126+'Dep04'!G126)-'Dep04'!E126</f>
        <v>0</v>
      </c>
      <c r="R119" s="107">
        <f>('Dep05'!C126+'Dep05'!D126)-'Dep05'!B126</f>
        <v>0</v>
      </c>
      <c r="S119" s="109">
        <f>('Dep05'!F126+'Dep05'!G126)-'Dep05'!E126</f>
        <v>0</v>
      </c>
      <c r="T119" s="107">
        <f>('Dep06'!C126+'Dep06'!D126)-'Dep06'!B126</f>
        <v>0</v>
      </c>
      <c r="U119" s="109">
        <f>('Dep06'!F126+'Dep06'!G126)-'Dep06'!E126</f>
        <v>0</v>
      </c>
      <c r="V119" s="107">
        <f>('Dep13'!C126+'Dep13'!D126)-'Dep13'!B126</f>
        <v>0</v>
      </c>
      <c r="W119" s="109">
        <f>('Dep13'!F126+'Dep13'!G126)-'Dep13'!E126</f>
        <v>0</v>
      </c>
      <c r="X119" s="107">
        <f>('Dep83'!C126+'Dep83'!D126)-'Dep83'!B126</f>
        <v>0</v>
      </c>
      <c r="Y119" s="109">
        <f>('Dep83'!F126+'Dep83'!G126)-'Dep83'!E126</f>
        <v>0</v>
      </c>
      <c r="Z119" s="107">
        <f>('Dep84'!C126+'Dep84'!D126)-'Dep84'!B126</f>
        <v>0</v>
      </c>
      <c r="AA119" s="109">
        <f>('Dep84'!F126+'Dep84'!G126)-'Dep84'!E126</f>
        <v>0</v>
      </c>
    </row>
    <row r="120" spans="5:27" x14ac:dyDescent="0.25">
      <c r="E120" s="56">
        <v>43709</v>
      </c>
      <c r="F120" s="107">
        <f>Paca!B127-('Dep04'!B127+'Dep05'!B127+'Dep06'!B127+'Dep13'!B127+'Dep83'!B127+'Dep84'!B127)</f>
        <v>0</v>
      </c>
      <c r="G120" s="108">
        <f>Paca!C127-('Dep04'!C127+'Dep05'!C127+'Dep06'!C127+'Dep13'!C127+'Dep83'!C127+'Dep84'!C127)</f>
        <v>0</v>
      </c>
      <c r="H120" s="109">
        <f>Paca!D127-('Dep04'!D127+'Dep05'!D127+'Dep06'!D127+'Dep13'!D127+'Dep83'!D127+'Dep84'!D127)</f>
        <v>0</v>
      </c>
      <c r="I120" s="107">
        <f>Paca!E127-('Dep04'!E127+'Dep05'!E127+'Dep06'!E127+'Dep13'!E127+'Dep83'!E127+'Dep84'!E127)</f>
        <v>0</v>
      </c>
      <c r="J120" s="108">
        <f>Paca!F127-('Dep04'!F127+'Dep05'!F127+'Dep06'!F127+'Dep13'!F127+'Dep83'!F127+'Dep84'!F127)</f>
        <v>0</v>
      </c>
      <c r="K120" s="112">
        <f>Paca!G127-('Dep04'!G127+'Dep05'!G127+'Dep06'!G127+'Dep13'!G127+'Dep83'!G127+'Dep84'!G127)</f>
        <v>0</v>
      </c>
      <c r="L120" s="115">
        <f>('France métro'!C127+'France métro'!D127)-'France métro'!B127</f>
        <v>0</v>
      </c>
      <c r="M120" s="109">
        <f>('France métro'!F127+'France métro'!G127)-'France métro'!E127</f>
        <v>0</v>
      </c>
      <c r="N120" s="107">
        <f>(Paca!C127+Paca!D127)-Paca!B127</f>
        <v>0</v>
      </c>
      <c r="O120" s="109">
        <f>(Paca!F127+Paca!G127)-Paca!E127</f>
        <v>0</v>
      </c>
      <c r="P120" s="107">
        <f>('Dep04'!C127+'Dep04'!D127)-'Dep04'!B127</f>
        <v>0</v>
      </c>
      <c r="Q120" s="109">
        <f>('Dep04'!F127+'Dep04'!G127)-'Dep04'!E127</f>
        <v>0</v>
      </c>
      <c r="R120" s="107">
        <f>('Dep05'!C127+'Dep05'!D127)-'Dep05'!B127</f>
        <v>0</v>
      </c>
      <c r="S120" s="109">
        <f>('Dep05'!F127+'Dep05'!G127)-'Dep05'!E127</f>
        <v>0</v>
      </c>
      <c r="T120" s="107">
        <f>('Dep06'!C127+'Dep06'!D127)-'Dep06'!B127</f>
        <v>0</v>
      </c>
      <c r="U120" s="109">
        <f>('Dep06'!F127+'Dep06'!G127)-'Dep06'!E127</f>
        <v>0</v>
      </c>
      <c r="V120" s="107">
        <f>('Dep13'!C127+'Dep13'!D127)-'Dep13'!B127</f>
        <v>0</v>
      </c>
      <c r="W120" s="109">
        <f>('Dep13'!F127+'Dep13'!G127)-'Dep13'!E127</f>
        <v>0</v>
      </c>
      <c r="X120" s="107">
        <f>('Dep83'!C127+'Dep83'!D127)-'Dep83'!B127</f>
        <v>0</v>
      </c>
      <c r="Y120" s="109">
        <f>('Dep83'!F127+'Dep83'!G127)-'Dep83'!E127</f>
        <v>0</v>
      </c>
      <c r="Z120" s="107">
        <f>('Dep84'!C127+'Dep84'!D127)-'Dep84'!B127</f>
        <v>0</v>
      </c>
      <c r="AA120" s="109">
        <f>('Dep84'!F127+'Dep84'!G127)-'Dep84'!E127</f>
        <v>0</v>
      </c>
    </row>
    <row r="121" spans="5:27" x14ac:dyDescent="0.25">
      <c r="E121" s="56">
        <v>43739</v>
      </c>
      <c r="F121" s="107">
        <f>Paca!B128-('Dep04'!B128+'Dep05'!B128+'Dep06'!B128+'Dep13'!B128+'Dep83'!B128+'Dep84'!B128)</f>
        <v>0</v>
      </c>
      <c r="G121" s="108">
        <f>Paca!C128-('Dep04'!C128+'Dep05'!C128+'Dep06'!C128+'Dep13'!C128+'Dep83'!C128+'Dep84'!C128)</f>
        <v>0</v>
      </c>
      <c r="H121" s="109">
        <f>Paca!D128-('Dep04'!D128+'Dep05'!D128+'Dep06'!D128+'Dep13'!D128+'Dep83'!D128+'Dep84'!D128)</f>
        <v>0</v>
      </c>
      <c r="I121" s="107">
        <f>Paca!E128-('Dep04'!E128+'Dep05'!E128+'Dep06'!E128+'Dep13'!E128+'Dep83'!E128+'Dep84'!E128)</f>
        <v>0</v>
      </c>
      <c r="J121" s="108">
        <f>Paca!F128-('Dep04'!F128+'Dep05'!F128+'Dep06'!F128+'Dep13'!F128+'Dep83'!F128+'Dep84'!F128)</f>
        <v>0</v>
      </c>
      <c r="K121" s="112">
        <f>Paca!G128-('Dep04'!G128+'Dep05'!G128+'Dep06'!G128+'Dep13'!G128+'Dep83'!G128+'Dep84'!G128)</f>
        <v>0</v>
      </c>
      <c r="L121" s="115">
        <f>('France métro'!C128+'France métro'!D128)-'France métro'!B128</f>
        <v>0</v>
      </c>
      <c r="M121" s="109">
        <f>('France métro'!F128+'France métro'!G128)-'France métro'!E128</f>
        <v>0</v>
      </c>
      <c r="N121" s="107">
        <f>(Paca!C128+Paca!D128)-Paca!B128</f>
        <v>0</v>
      </c>
      <c r="O121" s="109">
        <f>(Paca!F128+Paca!G128)-Paca!E128</f>
        <v>0</v>
      </c>
      <c r="P121" s="107">
        <f>('Dep04'!C128+'Dep04'!D128)-'Dep04'!B128</f>
        <v>0</v>
      </c>
      <c r="Q121" s="109">
        <f>('Dep04'!F128+'Dep04'!G128)-'Dep04'!E128</f>
        <v>0</v>
      </c>
      <c r="R121" s="107">
        <f>('Dep05'!C128+'Dep05'!D128)-'Dep05'!B128</f>
        <v>0</v>
      </c>
      <c r="S121" s="109">
        <f>('Dep05'!F128+'Dep05'!G128)-'Dep05'!E128</f>
        <v>0</v>
      </c>
      <c r="T121" s="107">
        <f>('Dep06'!C128+'Dep06'!D128)-'Dep06'!B128</f>
        <v>0</v>
      </c>
      <c r="U121" s="109">
        <f>('Dep06'!F128+'Dep06'!G128)-'Dep06'!E128</f>
        <v>0</v>
      </c>
      <c r="V121" s="107">
        <f>('Dep13'!C128+'Dep13'!D128)-'Dep13'!B128</f>
        <v>0</v>
      </c>
      <c r="W121" s="109">
        <f>('Dep13'!F128+'Dep13'!G128)-'Dep13'!E128</f>
        <v>0</v>
      </c>
      <c r="X121" s="107">
        <f>('Dep83'!C128+'Dep83'!D128)-'Dep83'!B128</f>
        <v>0</v>
      </c>
      <c r="Y121" s="109">
        <f>('Dep83'!F128+'Dep83'!G128)-'Dep83'!E128</f>
        <v>0</v>
      </c>
      <c r="Z121" s="107">
        <f>('Dep84'!C128+'Dep84'!D128)-'Dep84'!B128</f>
        <v>0</v>
      </c>
      <c r="AA121" s="109">
        <f>('Dep84'!F128+'Dep84'!G128)-'Dep84'!E128</f>
        <v>0</v>
      </c>
    </row>
    <row r="122" spans="5:27" x14ac:dyDescent="0.25">
      <c r="E122" s="56">
        <v>43770</v>
      </c>
      <c r="F122" s="107">
        <f>Paca!B129-('Dep04'!B129+'Dep05'!B129+'Dep06'!B129+'Dep13'!B129+'Dep83'!B129+'Dep84'!B129)</f>
        <v>0</v>
      </c>
      <c r="G122" s="108">
        <f>Paca!C129-('Dep04'!C129+'Dep05'!C129+'Dep06'!C129+'Dep13'!C129+'Dep83'!C129+'Dep84'!C129)</f>
        <v>0</v>
      </c>
      <c r="H122" s="109">
        <f>Paca!D129-('Dep04'!D129+'Dep05'!D129+'Dep06'!D129+'Dep13'!D129+'Dep83'!D129+'Dep84'!D129)</f>
        <v>0</v>
      </c>
      <c r="I122" s="107">
        <f>Paca!E129-('Dep04'!E129+'Dep05'!E129+'Dep06'!E129+'Dep13'!E129+'Dep83'!E129+'Dep84'!E129)</f>
        <v>0</v>
      </c>
      <c r="J122" s="108">
        <f>Paca!F129-('Dep04'!F129+'Dep05'!F129+'Dep06'!F129+'Dep13'!F129+'Dep83'!F129+'Dep84'!F129)</f>
        <v>0</v>
      </c>
      <c r="K122" s="112">
        <f>Paca!G129-('Dep04'!G129+'Dep05'!G129+'Dep06'!G129+'Dep13'!G129+'Dep83'!G129+'Dep84'!G129)</f>
        <v>0</v>
      </c>
      <c r="L122" s="115">
        <f>('France métro'!C129+'France métro'!D129)-'France métro'!B129</f>
        <v>0</v>
      </c>
      <c r="M122" s="109">
        <f>('France métro'!F129+'France métro'!G129)-'France métro'!E129</f>
        <v>0</v>
      </c>
      <c r="N122" s="107">
        <f>(Paca!C129+Paca!D129)-Paca!B129</f>
        <v>0</v>
      </c>
      <c r="O122" s="109">
        <f>(Paca!F129+Paca!G129)-Paca!E129</f>
        <v>0</v>
      </c>
      <c r="P122" s="107">
        <f>('Dep04'!C129+'Dep04'!D129)-'Dep04'!B129</f>
        <v>0</v>
      </c>
      <c r="Q122" s="109">
        <f>('Dep04'!F129+'Dep04'!G129)-'Dep04'!E129</f>
        <v>0</v>
      </c>
      <c r="R122" s="107">
        <f>('Dep05'!C129+'Dep05'!D129)-'Dep05'!B129</f>
        <v>0</v>
      </c>
      <c r="S122" s="109">
        <f>('Dep05'!F129+'Dep05'!G129)-'Dep05'!E129</f>
        <v>0</v>
      </c>
      <c r="T122" s="107">
        <f>('Dep06'!C129+'Dep06'!D129)-'Dep06'!B129</f>
        <v>0</v>
      </c>
      <c r="U122" s="109">
        <f>('Dep06'!F129+'Dep06'!G129)-'Dep06'!E129</f>
        <v>0</v>
      </c>
      <c r="V122" s="107">
        <f>('Dep13'!C129+'Dep13'!D129)-'Dep13'!B129</f>
        <v>0</v>
      </c>
      <c r="W122" s="109">
        <f>('Dep13'!F129+'Dep13'!G129)-'Dep13'!E129</f>
        <v>0</v>
      </c>
      <c r="X122" s="107">
        <f>('Dep83'!C129+'Dep83'!D129)-'Dep83'!B129</f>
        <v>0</v>
      </c>
      <c r="Y122" s="109">
        <f>('Dep83'!F129+'Dep83'!G129)-'Dep83'!E129</f>
        <v>0</v>
      </c>
      <c r="Z122" s="107">
        <f>('Dep84'!C129+'Dep84'!D129)-'Dep84'!B129</f>
        <v>0</v>
      </c>
      <c r="AA122" s="109">
        <f>('Dep84'!F129+'Dep84'!G129)-'Dep84'!E129</f>
        <v>0</v>
      </c>
    </row>
    <row r="123" spans="5:27" x14ac:dyDescent="0.25">
      <c r="E123" s="56">
        <v>43800</v>
      </c>
      <c r="F123" s="107">
        <f>Paca!B130-('Dep04'!B130+'Dep05'!B130+'Dep06'!B130+'Dep13'!B130+'Dep83'!B130+'Dep84'!B130)</f>
        <v>0</v>
      </c>
      <c r="G123" s="108">
        <f>Paca!C130-('Dep04'!C130+'Dep05'!C130+'Dep06'!C130+'Dep13'!C130+'Dep83'!C130+'Dep84'!C130)</f>
        <v>0</v>
      </c>
      <c r="H123" s="109">
        <f>Paca!D130-('Dep04'!D130+'Dep05'!D130+'Dep06'!D130+'Dep13'!D130+'Dep83'!D130+'Dep84'!D130)</f>
        <v>0</v>
      </c>
      <c r="I123" s="107">
        <f>Paca!E130-('Dep04'!E130+'Dep05'!E130+'Dep06'!E130+'Dep13'!E130+'Dep83'!E130+'Dep84'!E130)</f>
        <v>0</v>
      </c>
      <c r="J123" s="108">
        <f>Paca!F130-('Dep04'!F130+'Dep05'!F130+'Dep06'!F130+'Dep13'!F130+'Dep83'!F130+'Dep84'!F130)</f>
        <v>0</v>
      </c>
      <c r="K123" s="112">
        <f>Paca!G130-('Dep04'!G130+'Dep05'!G130+'Dep06'!G130+'Dep13'!G130+'Dep83'!G130+'Dep84'!G130)</f>
        <v>0</v>
      </c>
      <c r="L123" s="115">
        <f>('France métro'!C130+'France métro'!D130)-'France métro'!B130</f>
        <v>0</v>
      </c>
      <c r="M123" s="109">
        <f>('France métro'!F130+'France métro'!G130)-'France métro'!E130</f>
        <v>0</v>
      </c>
      <c r="N123" s="107">
        <f>(Paca!C130+Paca!D130)-Paca!B130</f>
        <v>0</v>
      </c>
      <c r="O123" s="109">
        <f>(Paca!F130+Paca!G130)-Paca!E130</f>
        <v>0</v>
      </c>
      <c r="P123" s="107">
        <f>('Dep04'!C130+'Dep04'!D130)-'Dep04'!B130</f>
        <v>0</v>
      </c>
      <c r="Q123" s="109">
        <f>('Dep04'!F130+'Dep04'!G130)-'Dep04'!E130</f>
        <v>0</v>
      </c>
      <c r="R123" s="107">
        <f>('Dep05'!C130+'Dep05'!D130)-'Dep05'!B130</f>
        <v>0</v>
      </c>
      <c r="S123" s="109">
        <f>('Dep05'!F130+'Dep05'!G130)-'Dep05'!E130</f>
        <v>0</v>
      </c>
      <c r="T123" s="107">
        <f>('Dep06'!C130+'Dep06'!D130)-'Dep06'!B130</f>
        <v>0</v>
      </c>
      <c r="U123" s="109">
        <f>('Dep06'!F130+'Dep06'!G130)-'Dep06'!E130</f>
        <v>0</v>
      </c>
      <c r="V123" s="107">
        <f>('Dep13'!C130+'Dep13'!D130)-'Dep13'!B130</f>
        <v>0</v>
      </c>
      <c r="W123" s="109">
        <f>('Dep13'!F130+'Dep13'!G130)-'Dep13'!E130</f>
        <v>0</v>
      </c>
      <c r="X123" s="107">
        <f>('Dep83'!C130+'Dep83'!D130)-'Dep83'!B130</f>
        <v>0</v>
      </c>
      <c r="Y123" s="109">
        <f>('Dep83'!F130+'Dep83'!G130)-'Dep83'!E130</f>
        <v>0</v>
      </c>
      <c r="Z123" s="107">
        <f>('Dep84'!C130+'Dep84'!D130)-'Dep84'!B130</f>
        <v>0</v>
      </c>
      <c r="AA123" s="109">
        <f>('Dep84'!F130+'Dep84'!G130)-'Dep84'!E130</f>
        <v>0</v>
      </c>
    </row>
    <row r="124" spans="5:27" x14ac:dyDescent="0.25">
      <c r="E124" s="56">
        <v>43831</v>
      </c>
      <c r="F124" s="107">
        <f>Paca!B131-('Dep04'!B131+'Dep05'!B131+'Dep06'!B131+'Dep13'!B131+'Dep83'!B131+'Dep84'!B131)</f>
        <v>0</v>
      </c>
      <c r="G124" s="108">
        <f>Paca!C131-('Dep04'!C131+'Dep05'!C131+'Dep06'!C131+'Dep13'!C131+'Dep83'!C131+'Dep84'!C131)</f>
        <v>0</v>
      </c>
      <c r="H124" s="109">
        <f>Paca!D131-('Dep04'!D131+'Dep05'!D131+'Dep06'!D131+'Dep13'!D131+'Dep83'!D131+'Dep84'!D131)</f>
        <v>0</v>
      </c>
      <c r="I124" s="107">
        <f>Paca!E131-('Dep04'!E131+'Dep05'!E131+'Dep06'!E131+'Dep13'!E131+'Dep83'!E131+'Dep84'!E131)</f>
        <v>0</v>
      </c>
      <c r="J124" s="108">
        <f>Paca!F131-('Dep04'!F131+'Dep05'!F131+'Dep06'!F131+'Dep13'!F131+'Dep83'!F131+'Dep84'!F131)</f>
        <v>0</v>
      </c>
      <c r="K124" s="112">
        <f>Paca!G131-('Dep04'!G131+'Dep05'!G131+'Dep06'!G131+'Dep13'!G131+'Dep83'!G131+'Dep84'!G131)</f>
        <v>0</v>
      </c>
      <c r="L124" s="115">
        <f>('France métro'!C131+'France métro'!D131)-'France métro'!B131</f>
        <v>0</v>
      </c>
      <c r="M124" s="109">
        <f>('France métro'!F131+'France métro'!G131)-'France métro'!E131</f>
        <v>0</v>
      </c>
      <c r="N124" s="107">
        <f>(Paca!C131+Paca!D131)-Paca!B131</f>
        <v>0</v>
      </c>
      <c r="O124" s="109">
        <f>(Paca!F131+Paca!G131)-Paca!E131</f>
        <v>0</v>
      </c>
      <c r="P124" s="107">
        <f>('Dep04'!C131+'Dep04'!D131)-'Dep04'!B131</f>
        <v>0</v>
      </c>
      <c r="Q124" s="109">
        <f>('Dep04'!F131+'Dep04'!G131)-'Dep04'!E131</f>
        <v>0</v>
      </c>
      <c r="R124" s="107">
        <f>('Dep05'!C131+'Dep05'!D131)-'Dep05'!B131</f>
        <v>0</v>
      </c>
      <c r="S124" s="109">
        <f>('Dep05'!F131+'Dep05'!G131)-'Dep05'!E131</f>
        <v>0</v>
      </c>
      <c r="T124" s="107">
        <f>('Dep06'!C131+'Dep06'!D131)-'Dep06'!B131</f>
        <v>0</v>
      </c>
      <c r="U124" s="109">
        <f>('Dep06'!F131+'Dep06'!G131)-'Dep06'!E131</f>
        <v>0</v>
      </c>
      <c r="V124" s="107">
        <f>('Dep13'!C131+'Dep13'!D131)-'Dep13'!B131</f>
        <v>0</v>
      </c>
      <c r="W124" s="109">
        <f>('Dep13'!F131+'Dep13'!G131)-'Dep13'!E131</f>
        <v>0</v>
      </c>
      <c r="X124" s="107">
        <f>('Dep83'!C131+'Dep83'!D131)-'Dep83'!B131</f>
        <v>0</v>
      </c>
      <c r="Y124" s="109">
        <f>('Dep83'!F131+'Dep83'!G131)-'Dep83'!E131</f>
        <v>0</v>
      </c>
      <c r="Z124" s="107">
        <f>('Dep84'!C131+'Dep84'!D131)-'Dep84'!B131</f>
        <v>0</v>
      </c>
      <c r="AA124" s="109">
        <f>('Dep84'!F131+'Dep84'!G131)-'Dep84'!E131</f>
        <v>0</v>
      </c>
    </row>
    <row r="125" spans="5:27" x14ac:dyDescent="0.25">
      <c r="E125" s="56">
        <v>43862</v>
      </c>
      <c r="F125" s="107">
        <f>Paca!B132-('Dep04'!B132+'Dep05'!B132+'Dep06'!B132+'Dep13'!B132+'Dep83'!B132+'Dep84'!B132)</f>
        <v>0</v>
      </c>
      <c r="G125" s="108">
        <f>Paca!C132-('Dep04'!C132+'Dep05'!C132+'Dep06'!C132+'Dep13'!C132+'Dep83'!C132+'Dep84'!C132)</f>
        <v>0</v>
      </c>
      <c r="H125" s="109">
        <f>Paca!D132-('Dep04'!D132+'Dep05'!D132+'Dep06'!D132+'Dep13'!D132+'Dep83'!D132+'Dep84'!D132)</f>
        <v>0</v>
      </c>
      <c r="I125" s="107">
        <f>Paca!E132-('Dep04'!E132+'Dep05'!E132+'Dep06'!E132+'Dep13'!E132+'Dep83'!E132+'Dep84'!E132)</f>
        <v>0</v>
      </c>
      <c r="J125" s="108">
        <f>Paca!F132-('Dep04'!F132+'Dep05'!F132+'Dep06'!F132+'Dep13'!F132+'Dep83'!F132+'Dep84'!F132)</f>
        <v>0</v>
      </c>
      <c r="K125" s="112">
        <f>Paca!G132-('Dep04'!G132+'Dep05'!G132+'Dep06'!G132+'Dep13'!G132+'Dep83'!G132+'Dep84'!G132)</f>
        <v>0</v>
      </c>
      <c r="L125" s="115">
        <f>('France métro'!C132+'France métro'!D132)-'France métro'!B132</f>
        <v>0</v>
      </c>
      <c r="M125" s="109">
        <f>('France métro'!F132+'France métro'!G132)-'France métro'!E132</f>
        <v>0</v>
      </c>
      <c r="N125" s="107">
        <f>(Paca!C132+Paca!D132)-Paca!B132</f>
        <v>0</v>
      </c>
      <c r="O125" s="109">
        <f>(Paca!F132+Paca!G132)-Paca!E132</f>
        <v>0</v>
      </c>
      <c r="P125" s="107">
        <f>('Dep04'!C132+'Dep04'!D132)-'Dep04'!B132</f>
        <v>0</v>
      </c>
      <c r="Q125" s="109">
        <f>('Dep04'!F132+'Dep04'!G132)-'Dep04'!E132</f>
        <v>0</v>
      </c>
      <c r="R125" s="107">
        <f>('Dep05'!C132+'Dep05'!D132)-'Dep05'!B132</f>
        <v>0</v>
      </c>
      <c r="S125" s="109">
        <f>('Dep05'!F132+'Dep05'!G132)-'Dep05'!E132</f>
        <v>0</v>
      </c>
      <c r="T125" s="107">
        <f>('Dep06'!C132+'Dep06'!D132)-'Dep06'!B132</f>
        <v>0</v>
      </c>
      <c r="U125" s="109">
        <f>('Dep06'!F132+'Dep06'!G132)-'Dep06'!E132</f>
        <v>0</v>
      </c>
      <c r="V125" s="107">
        <f>('Dep13'!C132+'Dep13'!D132)-'Dep13'!B132</f>
        <v>0</v>
      </c>
      <c r="W125" s="109">
        <f>('Dep13'!F132+'Dep13'!G132)-'Dep13'!E132</f>
        <v>0</v>
      </c>
      <c r="X125" s="107">
        <f>('Dep83'!C132+'Dep83'!D132)-'Dep83'!B132</f>
        <v>0</v>
      </c>
      <c r="Y125" s="109">
        <f>('Dep83'!F132+'Dep83'!G132)-'Dep83'!E132</f>
        <v>0</v>
      </c>
      <c r="Z125" s="107">
        <f>('Dep84'!C132+'Dep84'!D132)-'Dep84'!B132</f>
        <v>0</v>
      </c>
      <c r="AA125" s="109">
        <f>('Dep84'!F132+'Dep84'!G132)-'Dep84'!E132</f>
        <v>0</v>
      </c>
    </row>
    <row r="126" spans="5:27" x14ac:dyDescent="0.25">
      <c r="E126" s="56">
        <v>43891</v>
      </c>
      <c r="F126" s="107">
        <f>Paca!B133-('Dep04'!B133+'Dep05'!B133+'Dep06'!B133+'Dep13'!B133+'Dep83'!B133+'Dep84'!B133)</f>
        <v>0</v>
      </c>
      <c r="G126" s="108">
        <f>Paca!C133-('Dep04'!C133+'Dep05'!C133+'Dep06'!C133+'Dep13'!C133+'Dep83'!C133+'Dep84'!C133)</f>
        <v>0</v>
      </c>
      <c r="H126" s="109">
        <f>Paca!D133-('Dep04'!D133+'Dep05'!D133+'Dep06'!D133+'Dep13'!D133+'Dep83'!D133+'Dep84'!D133)</f>
        <v>0</v>
      </c>
      <c r="I126" s="107">
        <f>Paca!E133-('Dep04'!E133+'Dep05'!E133+'Dep06'!E133+'Dep13'!E133+'Dep83'!E133+'Dep84'!E133)</f>
        <v>0</v>
      </c>
      <c r="J126" s="108">
        <f>Paca!F133-('Dep04'!F133+'Dep05'!F133+'Dep06'!F133+'Dep13'!F133+'Dep83'!F133+'Dep84'!F133)</f>
        <v>0</v>
      </c>
      <c r="K126" s="112">
        <f>Paca!G133-('Dep04'!G133+'Dep05'!G133+'Dep06'!G133+'Dep13'!G133+'Dep83'!G133+'Dep84'!G133)</f>
        <v>0</v>
      </c>
      <c r="L126" s="115">
        <f>('France métro'!C133+'France métro'!D133)-'France métro'!B133</f>
        <v>0</v>
      </c>
      <c r="M126" s="109">
        <f>('France métro'!F133+'France métro'!G133)-'France métro'!E133</f>
        <v>0</v>
      </c>
      <c r="N126" s="107">
        <f>(Paca!C133+Paca!D133)-Paca!B133</f>
        <v>0</v>
      </c>
      <c r="O126" s="109">
        <f>(Paca!F133+Paca!G133)-Paca!E133</f>
        <v>0</v>
      </c>
      <c r="P126" s="107">
        <f>('Dep04'!C133+'Dep04'!D133)-'Dep04'!B133</f>
        <v>0</v>
      </c>
      <c r="Q126" s="109">
        <f>('Dep04'!F133+'Dep04'!G133)-'Dep04'!E133</f>
        <v>0</v>
      </c>
      <c r="R126" s="107">
        <f>('Dep05'!C133+'Dep05'!D133)-'Dep05'!B133</f>
        <v>0</v>
      </c>
      <c r="S126" s="109">
        <f>('Dep05'!F133+'Dep05'!G133)-'Dep05'!E133</f>
        <v>0</v>
      </c>
      <c r="T126" s="107">
        <f>('Dep06'!C133+'Dep06'!D133)-'Dep06'!B133</f>
        <v>0</v>
      </c>
      <c r="U126" s="109">
        <f>('Dep06'!F133+'Dep06'!G133)-'Dep06'!E133</f>
        <v>0</v>
      </c>
      <c r="V126" s="107">
        <f>('Dep13'!C133+'Dep13'!D133)-'Dep13'!B133</f>
        <v>0</v>
      </c>
      <c r="W126" s="109">
        <f>('Dep13'!F133+'Dep13'!G133)-'Dep13'!E133</f>
        <v>0</v>
      </c>
      <c r="X126" s="107">
        <f>('Dep83'!C133+'Dep83'!D133)-'Dep83'!B133</f>
        <v>0</v>
      </c>
      <c r="Y126" s="109">
        <f>('Dep83'!F133+'Dep83'!G133)-'Dep83'!E133</f>
        <v>0</v>
      </c>
      <c r="Z126" s="107">
        <f>('Dep84'!C133+'Dep84'!D133)-'Dep84'!B133</f>
        <v>0</v>
      </c>
      <c r="AA126" s="109">
        <f>('Dep84'!F133+'Dep84'!G133)-'Dep84'!E133</f>
        <v>0</v>
      </c>
    </row>
    <row r="127" spans="5:27" x14ac:dyDescent="0.25">
      <c r="E127" s="56">
        <v>43922</v>
      </c>
      <c r="F127" s="107">
        <f>Paca!B134-('Dep04'!B134+'Dep05'!B134+'Dep06'!B134+'Dep13'!B134+'Dep83'!B134+'Dep84'!B134)</f>
        <v>0</v>
      </c>
      <c r="G127" s="108">
        <f>Paca!C134-('Dep04'!C134+'Dep05'!C134+'Dep06'!C134+'Dep13'!C134+'Dep83'!C134+'Dep84'!C134)</f>
        <v>0</v>
      </c>
      <c r="H127" s="109">
        <f>Paca!D134-('Dep04'!D134+'Dep05'!D134+'Dep06'!D134+'Dep13'!D134+'Dep83'!D134+'Dep84'!D134)</f>
        <v>0</v>
      </c>
      <c r="I127" s="107">
        <f>Paca!E134-('Dep04'!E134+'Dep05'!E134+'Dep06'!E134+'Dep13'!E134+'Dep83'!E134+'Dep84'!E134)</f>
        <v>0</v>
      </c>
      <c r="J127" s="108">
        <f>Paca!F134-('Dep04'!F134+'Dep05'!F134+'Dep06'!F134+'Dep13'!F134+'Dep83'!F134+'Dep84'!F134)</f>
        <v>0</v>
      </c>
      <c r="K127" s="112">
        <f>Paca!G134-('Dep04'!G134+'Dep05'!G134+'Dep06'!G134+'Dep13'!G134+'Dep83'!G134+'Dep84'!G134)</f>
        <v>0</v>
      </c>
      <c r="L127" s="115">
        <f>('France métro'!C134+'France métro'!D134)-'France métro'!B134</f>
        <v>0</v>
      </c>
      <c r="M127" s="109">
        <f>('France métro'!F134+'France métro'!G134)-'France métro'!E134</f>
        <v>0</v>
      </c>
      <c r="N127" s="107">
        <f>(Paca!C134+Paca!D134)-Paca!B134</f>
        <v>0</v>
      </c>
      <c r="O127" s="109">
        <f>(Paca!F134+Paca!G134)-Paca!E134</f>
        <v>0</v>
      </c>
      <c r="P127" s="107">
        <f>('Dep04'!C134+'Dep04'!D134)-'Dep04'!B134</f>
        <v>0</v>
      </c>
      <c r="Q127" s="109">
        <f>('Dep04'!F134+'Dep04'!G134)-'Dep04'!E134</f>
        <v>0</v>
      </c>
      <c r="R127" s="107">
        <f>('Dep05'!C134+'Dep05'!D134)-'Dep05'!B134</f>
        <v>0</v>
      </c>
      <c r="S127" s="109">
        <f>('Dep05'!F134+'Dep05'!G134)-'Dep05'!E134</f>
        <v>0</v>
      </c>
      <c r="T127" s="107">
        <f>('Dep06'!C134+'Dep06'!D134)-'Dep06'!B134</f>
        <v>0</v>
      </c>
      <c r="U127" s="109">
        <f>('Dep06'!F134+'Dep06'!G134)-'Dep06'!E134</f>
        <v>0</v>
      </c>
      <c r="V127" s="107">
        <f>('Dep13'!C134+'Dep13'!D134)-'Dep13'!B134</f>
        <v>0</v>
      </c>
      <c r="W127" s="109">
        <f>('Dep13'!F134+'Dep13'!G134)-'Dep13'!E134</f>
        <v>0</v>
      </c>
      <c r="X127" s="107">
        <f>('Dep83'!C134+'Dep83'!D134)-'Dep83'!B134</f>
        <v>0</v>
      </c>
      <c r="Y127" s="109">
        <f>('Dep83'!F134+'Dep83'!G134)-'Dep83'!E134</f>
        <v>0</v>
      </c>
      <c r="Z127" s="107">
        <f>('Dep84'!C134+'Dep84'!D134)-'Dep84'!B134</f>
        <v>0</v>
      </c>
      <c r="AA127" s="109">
        <f>('Dep84'!F134+'Dep84'!G134)-'Dep84'!E134</f>
        <v>0</v>
      </c>
    </row>
    <row r="128" spans="5:27" x14ac:dyDescent="0.25">
      <c r="E128" s="56">
        <v>43952</v>
      </c>
      <c r="F128" s="107">
        <f>Paca!B135-('Dep04'!B135+'Dep05'!B135+'Dep06'!B135+'Dep13'!B135+'Dep83'!B135+'Dep84'!B135)</f>
        <v>0</v>
      </c>
      <c r="G128" s="108">
        <f>Paca!C135-('Dep04'!C135+'Dep05'!C135+'Dep06'!C135+'Dep13'!C135+'Dep83'!C135+'Dep84'!C135)</f>
        <v>0</v>
      </c>
      <c r="H128" s="109">
        <f>Paca!D135-('Dep04'!D135+'Dep05'!D135+'Dep06'!D135+'Dep13'!D135+'Dep83'!D135+'Dep84'!D135)</f>
        <v>0</v>
      </c>
      <c r="I128" s="107">
        <f>Paca!E135-('Dep04'!E135+'Dep05'!E135+'Dep06'!E135+'Dep13'!E135+'Dep83'!E135+'Dep84'!E135)</f>
        <v>0</v>
      </c>
      <c r="J128" s="108">
        <f>Paca!F135-('Dep04'!F135+'Dep05'!F135+'Dep06'!F135+'Dep13'!F135+'Dep83'!F135+'Dep84'!F135)</f>
        <v>0</v>
      </c>
      <c r="K128" s="112">
        <f>Paca!G135-('Dep04'!G135+'Dep05'!G135+'Dep06'!G135+'Dep13'!G135+'Dep83'!G135+'Dep84'!G135)</f>
        <v>0</v>
      </c>
      <c r="L128" s="115">
        <f>('France métro'!C135+'France métro'!D135)-'France métro'!B135</f>
        <v>0</v>
      </c>
      <c r="M128" s="109">
        <f>('France métro'!F135+'France métro'!G135)-'France métro'!E135</f>
        <v>0</v>
      </c>
      <c r="N128" s="107">
        <f>(Paca!C135+Paca!D135)-Paca!B135</f>
        <v>0</v>
      </c>
      <c r="O128" s="109">
        <f>(Paca!F135+Paca!G135)-Paca!E135</f>
        <v>0</v>
      </c>
      <c r="P128" s="107">
        <f>('Dep04'!C135+'Dep04'!D135)-'Dep04'!B135</f>
        <v>0</v>
      </c>
      <c r="Q128" s="109">
        <f>('Dep04'!F135+'Dep04'!G135)-'Dep04'!E135</f>
        <v>0</v>
      </c>
      <c r="R128" s="107">
        <f>('Dep05'!C135+'Dep05'!D135)-'Dep05'!B135</f>
        <v>0</v>
      </c>
      <c r="S128" s="109">
        <f>('Dep05'!F135+'Dep05'!G135)-'Dep05'!E135</f>
        <v>0</v>
      </c>
      <c r="T128" s="107">
        <f>('Dep06'!C135+'Dep06'!D135)-'Dep06'!B135</f>
        <v>0</v>
      </c>
      <c r="U128" s="109">
        <f>('Dep06'!F135+'Dep06'!G135)-'Dep06'!E135</f>
        <v>0</v>
      </c>
      <c r="V128" s="107">
        <f>('Dep13'!C135+'Dep13'!D135)-'Dep13'!B135</f>
        <v>0</v>
      </c>
      <c r="W128" s="109">
        <f>('Dep13'!F135+'Dep13'!G135)-'Dep13'!E135</f>
        <v>0</v>
      </c>
      <c r="X128" s="107">
        <f>('Dep83'!C135+'Dep83'!D135)-'Dep83'!B135</f>
        <v>0</v>
      </c>
      <c r="Y128" s="109">
        <f>('Dep83'!F135+'Dep83'!G135)-'Dep83'!E135</f>
        <v>0</v>
      </c>
      <c r="Z128" s="107">
        <f>('Dep84'!C135+'Dep84'!D135)-'Dep84'!B135</f>
        <v>0</v>
      </c>
      <c r="AA128" s="109">
        <f>('Dep84'!F135+'Dep84'!G135)-'Dep84'!E135</f>
        <v>0</v>
      </c>
    </row>
    <row r="129" spans="5:27" x14ac:dyDescent="0.25">
      <c r="E129" s="56">
        <v>43983</v>
      </c>
      <c r="F129" s="107">
        <f>Paca!B136-('Dep04'!B136+'Dep05'!B136+'Dep06'!B136+'Dep13'!B136+'Dep83'!B136+'Dep84'!B136)</f>
        <v>0</v>
      </c>
      <c r="G129" s="108">
        <f>Paca!C136-('Dep04'!C136+'Dep05'!C136+'Dep06'!C136+'Dep13'!C136+'Dep83'!C136+'Dep84'!C136)</f>
        <v>0</v>
      </c>
      <c r="H129" s="109">
        <f>Paca!D136-('Dep04'!D136+'Dep05'!D136+'Dep06'!D136+'Dep13'!D136+'Dep83'!D136+'Dep84'!D136)</f>
        <v>0</v>
      </c>
      <c r="I129" s="107">
        <f>Paca!E136-('Dep04'!E136+'Dep05'!E136+'Dep06'!E136+'Dep13'!E136+'Dep83'!E136+'Dep84'!E136)</f>
        <v>0</v>
      </c>
      <c r="J129" s="108">
        <f>Paca!F136-('Dep04'!F136+'Dep05'!F136+'Dep06'!F136+'Dep13'!F136+'Dep83'!F136+'Dep84'!F136)</f>
        <v>0</v>
      </c>
      <c r="K129" s="112">
        <f>Paca!G136-('Dep04'!G136+'Dep05'!G136+'Dep06'!G136+'Dep13'!G136+'Dep83'!G136+'Dep84'!G136)</f>
        <v>0</v>
      </c>
      <c r="L129" s="115">
        <f>('France métro'!C136+'France métro'!D136)-'France métro'!B136</f>
        <v>0</v>
      </c>
      <c r="M129" s="109">
        <f>('France métro'!F136+'France métro'!G136)-'France métro'!E136</f>
        <v>0</v>
      </c>
      <c r="N129" s="107">
        <f>(Paca!C136+Paca!D136)-Paca!B136</f>
        <v>0</v>
      </c>
      <c r="O129" s="109">
        <f>(Paca!F136+Paca!G136)-Paca!E136</f>
        <v>0</v>
      </c>
      <c r="P129" s="107">
        <f>('Dep04'!C136+'Dep04'!D136)-'Dep04'!B136</f>
        <v>0</v>
      </c>
      <c r="Q129" s="109">
        <f>('Dep04'!F136+'Dep04'!G136)-'Dep04'!E136</f>
        <v>0</v>
      </c>
      <c r="R129" s="107">
        <f>('Dep05'!C136+'Dep05'!D136)-'Dep05'!B136</f>
        <v>0</v>
      </c>
      <c r="S129" s="109">
        <f>('Dep05'!F136+'Dep05'!G136)-'Dep05'!E136</f>
        <v>0</v>
      </c>
      <c r="T129" s="107">
        <f>('Dep06'!C136+'Dep06'!D136)-'Dep06'!B136</f>
        <v>0</v>
      </c>
      <c r="U129" s="109">
        <f>('Dep06'!F136+'Dep06'!G136)-'Dep06'!E136</f>
        <v>0</v>
      </c>
      <c r="V129" s="107">
        <f>('Dep13'!C136+'Dep13'!D136)-'Dep13'!B136</f>
        <v>0</v>
      </c>
      <c r="W129" s="109">
        <f>('Dep13'!F136+'Dep13'!G136)-'Dep13'!E136</f>
        <v>0</v>
      </c>
      <c r="X129" s="107">
        <f>('Dep83'!C136+'Dep83'!D136)-'Dep83'!B136</f>
        <v>0</v>
      </c>
      <c r="Y129" s="109">
        <f>('Dep83'!F136+'Dep83'!G136)-'Dep83'!E136</f>
        <v>0</v>
      </c>
      <c r="Z129" s="107">
        <f>('Dep84'!C136+'Dep84'!D136)-'Dep84'!B136</f>
        <v>0</v>
      </c>
      <c r="AA129" s="109">
        <f>('Dep84'!F136+'Dep84'!G136)-'Dep84'!E136</f>
        <v>0</v>
      </c>
    </row>
    <row r="130" spans="5:27" x14ac:dyDescent="0.25">
      <c r="E130" s="56">
        <v>44013</v>
      </c>
      <c r="F130" s="107">
        <f>Paca!B137-('Dep04'!B137+'Dep05'!B137+'Dep06'!B137+'Dep13'!B137+'Dep83'!B137+'Dep84'!B137)</f>
        <v>0</v>
      </c>
      <c r="G130" s="108">
        <f>Paca!C137-('Dep04'!C137+'Dep05'!C137+'Dep06'!C137+'Dep13'!C137+'Dep83'!C137+'Dep84'!C137)</f>
        <v>0</v>
      </c>
      <c r="H130" s="109">
        <f>Paca!D137-('Dep04'!D137+'Dep05'!D137+'Dep06'!D137+'Dep13'!D137+'Dep83'!D137+'Dep84'!D137)</f>
        <v>0</v>
      </c>
      <c r="I130" s="107">
        <f>Paca!E137-('Dep04'!E137+'Dep05'!E137+'Dep06'!E137+'Dep13'!E137+'Dep83'!E137+'Dep84'!E137)</f>
        <v>0</v>
      </c>
      <c r="J130" s="108">
        <f>Paca!F137-('Dep04'!F137+'Dep05'!F137+'Dep06'!F137+'Dep13'!F137+'Dep83'!F137+'Dep84'!F137)</f>
        <v>0</v>
      </c>
      <c r="K130" s="112">
        <f>Paca!G137-('Dep04'!G137+'Dep05'!G137+'Dep06'!G137+'Dep13'!G137+'Dep83'!G137+'Dep84'!G137)</f>
        <v>0</v>
      </c>
      <c r="L130" s="115">
        <f>('France métro'!C137+'France métro'!D137)-'France métro'!B137</f>
        <v>0</v>
      </c>
      <c r="M130" s="109">
        <f>('France métro'!F137+'France métro'!G137)-'France métro'!E137</f>
        <v>0</v>
      </c>
      <c r="N130" s="107">
        <f>(Paca!C137+Paca!D137)-Paca!B137</f>
        <v>0</v>
      </c>
      <c r="O130" s="109">
        <f>(Paca!F137+Paca!G137)-Paca!E137</f>
        <v>0</v>
      </c>
      <c r="P130" s="107">
        <f>('Dep04'!C137+'Dep04'!D137)-'Dep04'!B137</f>
        <v>0</v>
      </c>
      <c r="Q130" s="109">
        <f>('Dep04'!F137+'Dep04'!G137)-'Dep04'!E137</f>
        <v>0</v>
      </c>
      <c r="R130" s="107">
        <f>('Dep05'!C137+'Dep05'!D137)-'Dep05'!B137</f>
        <v>0</v>
      </c>
      <c r="S130" s="109">
        <f>('Dep05'!F137+'Dep05'!G137)-'Dep05'!E137</f>
        <v>0</v>
      </c>
      <c r="T130" s="107">
        <f>('Dep06'!C137+'Dep06'!D137)-'Dep06'!B137</f>
        <v>0</v>
      </c>
      <c r="U130" s="109">
        <f>('Dep06'!F137+'Dep06'!G137)-'Dep06'!E137</f>
        <v>0</v>
      </c>
      <c r="V130" s="107">
        <f>('Dep13'!C137+'Dep13'!D137)-'Dep13'!B137</f>
        <v>0</v>
      </c>
      <c r="W130" s="109">
        <f>('Dep13'!F137+'Dep13'!G137)-'Dep13'!E137</f>
        <v>0</v>
      </c>
      <c r="X130" s="107">
        <f>('Dep83'!C137+'Dep83'!D137)-'Dep83'!B137</f>
        <v>0</v>
      </c>
      <c r="Y130" s="109">
        <f>('Dep83'!F137+'Dep83'!G137)-'Dep83'!E137</f>
        <v>0</v>
      </c>
      <c r="Z130" s="107">
        <f>('Dep84'!C137+'Dep84'!D137)-'Dep84'!B137</f>
        <v>0</v>
      </c>
      <c r="AA130" s="109">
        <f>('Dep84'!F137+'Dep84'!G137)-'Dep84'!E137</f>
        <v>0</v>
      </c>
    </row>
    <row r="131" spans="5:27" x14ac:dyDescent="0.25">
      <c r="E131" s="56">
        <v>44044</v>
      </c>
      <c r="F131" s="107">
        <f>Paca!B138-('Dep04'!B138+'Dep05'!B138+'Dep06'!B138+'Dep13'!B138+'Dep83'!B138+'Dep84'!B138)</f>
        <v>0</v>
      </c>
      <c r="G131" s="108">
        <f>Paca!C138-('Dep04'!C138+'Dep05'!C138+'Dep06'!C138+'Dep13'!C138+'Dep83'!C138+'Dep84'!C138)</f>
        <v>0</v>
      </c>
      <c r="H131" s="109">
        <f>Paca!D138-('Dep04'!D138+'Dep05'!D138+'Dep06'!D138+'Dep13'!D138+'Dep83'!D138+'Dep84'!D138)</f>
        <v>0</v>
      </c>
      <c r="I131" s="107">
        <f>Paca!E138-('Dep04'!E138+'Dep05'!E138+'Dep06'!E138+'Dep13'!E138+'Dep83'!E138+'Dep84'!E138)</f>
        <v>0</v>
      </c>
      <c r="J131" s="108">
        <f>Paca!F138-('Dep04'!F138+'Dep05'!F138+'Dep06'!F138+'Dep13'!F138+'Dep83'!F138+'Dep84'!F138)</f>
        <v>0</v>
      </c>
      <c r="K131" s="112">
        <f>Paca!G138-('Dep04'!G138+'Dep05'!G138+'Dep06'!G138+'Dep13'!G138+'Dep83'!G138+'Dep84'!G138)</f>
        <v>0</v>
      </c>
      <c r="L131" s="115">
        <f>('France métro'!C138+'France métro'!D138)-'France métro'!B138</f>
        <v>0</v>
      </c>
      <c r="M131" s="109">
        <f>('France métro'!F138+'France métro'!G138)-'France métro'!E138</f>
        <v>0</v>
      </c>
      <c r="N131" s="107">
        <f>(Paca!C138+Paca!D138)-Paca!B138</f>
        <v>0</v>
      </c>
      <c r="O131" s="109">
        <f>(Paca!F138+Paca!G138)-Paca!E138</f>
        <v>0</v>
      </c>
      <c r="P131" s="107">
        <f>('Dep04'!C138+'Dep04'!D138)-'Dep04'!B138</f>
        <v>0</v>
      </c>
      <c r="Q131" s="109">
        <f>('Dep04'!F138+'Dep04'!G138)-'Dep04'!E138</f>
        <v>0</v>
      </c>
      <c r="R131" s="107">
        <f>('Dep05'!C138+'Dep05'!D138)-'Dep05'!B138</f>
        <v>0</v>
      </c>
      <c r="S131" s="109">
        <f>('Dep05'!F138+'Dep05'!G138)-'Dep05'!E138</f>
        <v>0</v>
      </c>
      <c r="T131" s="107">
        <f>('Dep06'!C138+'Dep06'!D138)-'Dep06'!B138</f>
        <v>0</v>
      </c>
      <c r="U131" s="109">
        <f>('Dep06'!F138+'Dep06'!G138)-'Dep06'!E138</f>
        <v>0</v>
      </c>
      <c r="V131" s="107">
        <f>('Dep13'!C138+'Dep13'!D138)-'Dep13'!B138</f>
        <v>0</v>
      </c>
      <c r="W131" s="109">
        <f>('Dep13'!F138+'Dep13'!G138)-'Dep13'!E138</f>
        <v>0</v>
      </c>
      <c r="X131" s="107">
        <f>('Dep83'!C138+'Dep83'!D138)-'Dep83'!B138</f>
        <v>0</v>
      </c>
      <c r="Y131" s="109">
        <f>('Dep83'!F138+'Dep83'!G138)-'Dep83'!E138</f>
        <v>0</v>
      </c>
      <c r="Z131" s="107">
        <f>('Dep84'!C138+'Dep84'!D138)-'Dep84'!B138</f>
        <v>0</v>
      </c>
      <c r="AA131" s="109">
        <f>('Dep84'!F138+'Dep84'!G138)-'Dep84'!E138</f>
        <v>0</v>
      </c>
    </row>
    <row r="132" spans="5:27" x14ac:dyDescent="0.25">
      <c r="E132" s="56">
        <v>44075</v>
      </c>
      <c r="F132" s="107">
        <f>Paca!B139-('Dep04'!B139+'Dep05'!B139+'Dep06'!B139+'Dep13'!B139+'Dep83'!B139+'Dep84'!B139)</f>
        <v>0</v>
      </c>
      <c r="G132" s="108">
        <f>Paca!C139-('Dep04'!C139+'Dep05'!C139+'Dep06'!C139+'Dep13'!C139+'Dep83'!C139+'Dep84'!C139)</f>
        <v>0</v>
      </c>
      <c r="H132" s="109">
        <f>Paca!D139-('Dep04'!D139+'Dep05'!D139+'Dep06'!D139+'Dep13'!D139+'Dep83'!D139+'Dep84'!D139)</f>
        <v>0</v>
      </c>
      <c r="I132" s="107">
        <f>Paca!E139-('Dep04'!E139+'Dep05'!E139+'Dep06'!E139+'Dep13'!E139+'Dep83'!E139+'Dep84'!E139)</f>
        <v>0</v>
      </c>
      <c r="J132" s="108">
        <f>Paca!F139-('Dep04'!F139+'Dep05'!F139+'Dep06'!F139+'Dep13'!F139+'Dep83'!F139+'Dep84'!F139)</f>
        <v>0</v>
      </c>
      <c r="K132" s="112">
        <f>Paca!G139-('Dep04'!G139+'Dep05'!G139+'Dep06'!G139+'Dep13'!G139+'Dep83'!G139+'Dep84'!G139)</f>
        <v>0</v>
      </c>
      <c r="L132" s="115">
        <f>('France métro'!C139+'France métro'!D139)-'France métro'!B139</f>
        <v>0</v>
      </c>
      <c r="M132" s="109">
        <f>('France métro'!F139+'France métro'!G139)-'France métro'!E139</f>
        <v>0</v>
      </c>
      <c r="N132" s="107">
        <f>(Paca!C139+Paca!D139)-Paca!B139</f>
        <v>0</v>
      </c>
      <c r="O132" s="109">
        <f>(Paca!F139+Paca!G139)-Paca!E139</f>
        <v>0</v>
      </c>
      <c r="P132" s="107">
        <f>('Dep04'!C139+'Dep04'!D139)-'Dep04'!B139</f>
        <v>0</v>
      </c>
      <c r="Q132" s="109">
        <f>('Dep04'!F139+'Dep04'!G139)-'Dep04'!E139</f>
        <v>0</v>
      </c>
      <c r="R132" s="107">
        <f>('Dep05'!C139+'Dep05'!D139)-'Dep05'!B139</f>
        <v>0</v>
      </c>
      <c r="S132" s="109">
        <f>('Dep05'!F139+'Dep05'!G139)-'Dep05'!E139</f>
        <v>0</v>
      </c>
      <c r="T132" s="107">
        <f>('Dep06'!C139+'Dep06'!D139)-'Dep06'!B139</f>
        <v>0</v>
      </c>
      <c r="U132" s="109">
        <f>('Dep06'!F139+'Dep06'!G139)-'Dep06'!E139</f>
        <v>0</v>
      </c>
      <c r="V132" s="107">
        <f>('Dep13'!C139+'Dep13'!D139)-'Dep13'!B139</f>
        <v>0</v>
      </c>
      <c r="W132" s="109">
        <f>('Dep13'!F139+'Dep13'!G139)-'Dep13'!E139</f>
        <v>0</v>
      </c>
      <c r="X132" s="107">
        <f>('Dep83'!C139+'Dep83'!D139)-'Dep83'!B139</f>
        <v>0</v>
      </c>
      <c r="Y132" s="109">
        <f>('Dep83'!F139+'Dep83'!G139)-'Dep83'!E139</f>
        <v>0</v>
      </c>
      <c r="Z132" s="107">
        <f>('Dep84'!C139+'Dep84'!D139)-'Dep84'!B139</f>
        <v>0</v>
      </c>
      <c r="AA132" s="109">
        <f>('Dep84'!F139+'Dep84'!G139)-'Dep84'!E139</f>
        <v>0</v>
      </c>
    </row>
    <row r="133" spans="5:27" x14ac:dyDescent="0.25">
      <c r="E133" s="56">
        <v>44105</v>
      </c>
      <c r="F133" s="107">
        <f>Paca!B140-('Dep04'!B140+'Dep05'!B140+'Dep06'!B140+'Dep13'!B140+'Dep83'!B140+'Dep84'!B140)</f>
        <v>0</v>
      </c>
      <c r="G133" s="108">
        <f>Paca!C140-('Dep04'!C140+'Dep05'!C140+'Dep06'!C140+'Dep13'!C140+'Dep83'!C140+'Dep84'!C140)</f>
        <v>0</v>
      </c>
      <c r="H133" s="109">
        <f>Paca!D140-('Dep04'!D140+'Dep05'!D140+'Dep06'!D140+'Dep13'!D140+'Dep83'!D140+'Dep84'!D140)</f>
        <v>0</v>
      </c>
      <c r="I133" s="107">
        <f>Paca!E140-('Dep04'!E140+'Dep05'!E140+'Dep06'!E140+'Dep13'!E140+'Dep83'!E140+'Dep84'!E140)</f>
        <v>0</v>
      </c>
      <c r="J133" s="108">
        <f>Paca!F140-('Dep04'!F140+'Dep05'!F140+'Dep06'!F140+'Dep13'!F140+'Dep83'!F140+'Dep84'!F140)</f>
        <v>0</v>
      </c>
      <c r="K133" s="112">
        <f>Paca!G140-('Dep04'!G140+'Dep05'!G140+'Dep06'!G140+'Dep13'!G140+'Dep83'!G140+'Dep84'!G140)</f>
        <v>0</v>
      </c>
      <c r="L133" s="115">
        <f>('France métro'!C140+'France métro'!D140)-'France métro'!B140</f>
        <v>0</v>
      </c>
      <c r="M133" s="109">
        <f>('France métro'!F140+'France métro'!G140)-'France métro'!E140</f>
        <v>0</v>
      </c>
      <c r="N133" s="107">
        <f>(Paca!C140+Paca!D140)-Paca!B140</f>
        <v>0</v>
      </c>
      <c r="O133" s="109">
        <f>(Paca!F140+Paca!G140)-Paca!E140</f>
        <v>0</v>
      </c>
      <c r="P133" s="107">
        <f>('Dep04'!C140+'Dep04'!D140)-'Dep04'!B140</f>
        <v>0</v>
      </c>
      <c r="Q133" s="109">
        <f>('Dep04'!F140+'Dep04'!G140)-'Dep04'!E140</f>
        <v>0</v>
      </c>
      <c r="R133" s="107">
        <f>('Dep05'!C140+'Dep05'!D140)-'Dep05'!B140</f>
        <v>0</v>
      </c>
      <c r="S133" s="109">
        <f>('Dep05'!F140+'Dep05'!G140)-'Dep05'!E140</f>
        <v>0</v>
      </c>
      <c r="T133" s="107">
        <f>('Dep06'!C140+'Dep06'!D140)-'Dep06'!B140</f>
        <v>0</v>
      </c>
      <c r="U133" s="109">
        <f>('Dep06'!F140+'Dep06'!G140)-'Dep06'!E140</f>
        <v>0</v>
      </c>
      <c r="V133" s="107">
        <f>('Dep13'!C140+'Dep13'!D140)-'Dep13'!B140</f>
        <v>0</v>
      </c>
      <c r="W133" s="109">
        <f>('Dep13'!F140+'Dep13'!G140)-'Dep13'!E140</f>
        <v>0</v>
      </c>
      <c r="X133" s="107">
        <f>('Dep83'!C140+'Dep83'!D140)-'Dep83'!B140</f>
        <v>0</v>
      </c>
      <c r="Y133" s="109">
        <f>('Dep83'!F140+'Dep83'!G140)-'Dep83'!E140</f>
        <v>0</v>
      </c>
      <c r="Z133" s="107">
        <f>('Dep84'!C140+'Dep84'!D140)-'Dep84'!B140</f>
        <v>0</v>
      </c>
      <c r="AA133" s="109">
        <f>('Dep84'!F140+'Dep84'!G140)-'Dep84'!E140</f>
        <v>0</v>
      </c>
    </row>
    <row r="134" spans="5:27" x14ac:dyDescent="0.25">
      <c r="E134" s="56">
        <v>44136</v>
      </c>
      <c r="F134" s="107">
        <f>Paca!B141-('Dep04'!B141+'Dep05'!B141+'Dep06'!B141+'Dep13'!B141+'Dep83'!B141+'Dep84'!B141)</f>
        <v>0</v>
      </c>
      <c r="G134" s="108">
        <f>Paca!C141-('Dep04'!C141+'Dep05'!C141+'Dep06'!C141+'Dep13'!C141+'Dep83'!C141+'Dep84'!C141)</f>
        <v>0</v>
      </c>
      <c r="H134" s="109">
        <f>Paca!D141-('Dep04'!D141+'Dep05'!D141+'Dep06'!D141+'Dep13'!D141+'Dep83'!D141+'Dep84'!D141)</f>
        <v>0</v>
      </c>
      <c r="I134" s="107">
        <f>Paca!E141-('Dep04'!E141+'Dep05'!E141+'Dep06'!E141+'Dep13'!E141+'Dep83'!E141+'Dep84'!E141)</f>
        <v>0</v>
      </c>
      <c r="J134" s="108">
        <f>Paca!F141-('Dep04'!F141+'Dep05'!F141+'Dep06'!F141+'Dep13'!F141+'Dep83'!F141+'Dep84'!F141)</f>
        <v>0</v>
      </c>
      <c r="K134" s="112">
        <f>Paca!G141-('Dep04'!G141+'Dep05'!G141+'Dep06'!G141+'Dep13'!G141+'Dep83'!G141+'Dep84'!G141)</f>
        <v>0</v>
      </c>
      <c r="L134" s="115">
        <f>('France métro'!C141+'France métro'!D141)-'France métro'!B141</f>
        <v>0</v>
      </c>
      <c r="M134" s="109">
        <f>('France métro'!F141+'France métro'!G141)-'France métro'!E141</f>
        <v>0</v>
      </c>
      <c r="N134" s="107">
        <f>(Paca!C141+Paca!D141)-Paca!B141</f>
        <v>0</v>
      </c>
      <c r="O134" s="109">
        <f>(Paca!F141+Paca!G141)-Paca!E141</f>
        <v>0</v>
      </c>
      <c r="P134" s="107">
        <f>('Dep04'!C141+'Dep04'!D141)-'Dep04'!B141</f>
        <v>0</v>
      </c>
      <c r="Q134" s="109">
        <f>('Dep04'!F141+'Dep04'!G141)-'Dep04'!E141</f>
        <v>0</v>
      </c>
      <c r="R134" s="107">
        <f>('Dep05'!C141+'Dep05'!D141)-'Dep05'!B141</f>
        <v>0</v>
      </c>
      <c r="S134" s="109">
        <f>('Dep05'!F141+'Dep05'!G141)-'Dep05'!E141</f>
        <v>0</v>
      </c>
      <c r="T134" s="107">
        <f>('Dep06'!C141+'Dep06'!D141)-'Dep06'!B141</f>
        <v>0</v>
      </c>
      <c r="U134" s="109">
        <f>('Dep06'!F141+'Dep06'!G141)-'Dep06'!E141</f>
        <v>0</v>
      </c>
      <c r="V134" s="107">
        <f>('Dep13'!C141+'Dep13'!D141)-'Dep13'!B141</f>
        <v>0</v>
      </c>
      <c r="W134" s="109">
        <f>('Dep13'!F141+'Dep13'!G141)-'Dep13'!E141</f>
        <v>0</v>
      </c>
      <c r="X134" s="107">
        <f>('Dep83'!C141+'Dep83'!D141)-'Dep83'!B141</f>
        <v>0</v>
      </c>
      <c r="Y134" s="109">
        <f>('Dep83'!F141+'Dep83'!G141)-'Dep83'!E141</f>
        <v>0</v>
      </c>
      <c r="Z134" s="107">
        <f>('Dep84'!C141+'Dep84'!D141)-'Dep84'!B141</f>
        <v>0</v>
      </c>
      <c r="AA134" s="109">
        <f>('Dep84'!F141+'Dep84'!G141)-'Dep84'!E141</f>
        <v>0</v>
      </c>
    </row>
    <row r="135" spans="5:27" x14ac:dyDescent="0.25">
      <c r="E135" s="56">
        <v>44166</v>
      </c>
      <c r="F135" s="107">
        <f>Paca!B142-('Dep04'!B142+'Dep05'!B142+'Dep06'!B142+'Dep13'!B142+'Dep83'!B142+'Dep84'!B142)</f>
        <v>0</v>
      </c>
      <c r="G135" s="108">
        <f>Paca!C142-('Dep04'!C142+'Dep05'!C142+'Dep06'!C142+'Dep13'!C142+'Dep83'!C142+'Dep84'!C142)</f>
        <v>0</v>
      </c>
      <c r="H135" s="109">
        <f>Paca!D142-('Dep04'!D142+'Dep05'!D142+'Dep06'!D142+'Dep13'!D142+'Dep83'!D142+'Dep84'!D142)</f>
        <v>0</v>
      </c>
      <c r="I135" s="107">
        <f>Paca!E142-('Dep04'!E142+'Dep05'!E142+'Dep06'!E142+'Dep13'!E142+'Dep83'!E142+'Dep84'!E142)</f>
        <v>0</v>
      </c>
      <c r="J135" s="108">
        <f>Paca!F142-('Dep04'!F142+'Dep05'!F142+'Dep06'!F142+'Dep13'!F142+'Dep83'!F142+'Dep84'!F142)</f>
        <v>0</v>
      </c>
      <c r="K135" s="112">
        <f>Paca!G142-('Dep04'!G142+'Dep05'!G142+'Dep06'!G142+'Dep13'!G142+'Dep83'!G142+'Dep84'!G142)</f>
        <v>0</v>
      </c>
      <c r="L135" s="115">
        <f>('France métro'!C142+'France métro'!D142)-'France métro'!B142</f>
        <v>0</v>
      </c>
      <c r="M135" s="109">
        <f>('France métro'!F142+'France métro'!G142)-'France métro'!E142</f>
        <v>0</v>
      </c>
      <c r="N135" s="107">
        <f>(Paca!C142+Paca!D142)-Paca!B142</f>
        <v>0</v>
      </c>
      <c r="O135" s="109">
        <f>(Paca!F142+Paca!G142)-Paca!E142</f>
        <v>0</v>
      </c>
      <c r="P135" s="107">
        <f>('Dep04'!C142+'Dep04'!D142)-'Dep04'!B142</f>
        <v>0</v>
      </c>
      <c r="Q135" s="109">
        <f>('Dep04'!F142+'Dep04'!G142)-'Dep04'!E142</f>
        <v>0</v>
      </c>
      <c r="R135" s="107">
        <f>('Dep05'!C142+'Dep05'!D142)-'Dep05'!B142</f>
        <v>0</v>
      </c>
      <c r="S135" s="109">
        <f>('Dep05'!F142+'Dep05'!G142)-'Dep05'!E142</f>
        <v>0</v>
      </c>
      <c r="T135" s="107">
        <f>('Dep06'!C142+'Dep06'!D142)-'Dep06'!B142</f>
        <v>0</v>
      </c>
      <c r="U135" s="109">
        <f>('Dep06'!F142+'Dep06'!G142)-'Dep06'!E142</f>
        <v>0</v>
      </c>
      <c r="V135" s="107">
        <f>('Dep13'!C142+'Dep13'!D142)-'Dep13'!B142</f>
        <v>0</v>
      </c>
      <c r="W135" s="109">
        <f>('Dep13'!F142+'Dep13'!G142)-'Dep13'!E142</f>
        <v>0</v>
      </c>
      <c r="X135" s="107">
        <f>('Dep83'!C142+'Dep83'!D142)-'Dep83'!B142</f>
        <v>0</v>
      </c>
      <c r="Y135" s="109">
        <f>('Dep83'!F142+'Dep83'!G142)-'Dep83'!E142</f>
        <v>0</v>
      </c>
      <c r="Z135" s="107">
        <f>('Dep84'!C142+'Dep84'!D142)-'Dep84'!B142</f>
        <v>0</v>
      </c>
      <c r="AA135" s="109">
        <f>('Dep84'!F142+'Dep84'!G142)-'Dep84'!E142</f>
        <v>0</v>
      </c>
    </row>
    <row r="136" spans="5:27" x14ac:dyDescent="0.25">
      <c r="E136" s="56">
        <v>44197</v>
      </c>
      <c r="F136" s="107">
        <f>Paca!B143-('Dep04'!B143+'Dep05'!B143+'Dep06'!B143+'Dep13'!B143+'Dep83'!B143+'Dep84'!B143)</f>
        <v>0</v>
      </c>
      <c r="G136" s="108">
        <f>Paca!C143-('Dep04'!C143+'Dep05'!C143+'Dep06'!C143+'Dep13'!C143+'Dep83'!C143+'Dep84'!C143)</f>
        <v>0</v>
      </c>
      <c r="H136" s="109">
        <f>Paca!D143-('Dep04'!D143+'Dep05'!D143+'Dep06'!D143+'Dep13'!D143+'Dep83'!D143+'Dep84'!D143)</f>
        <v>0</v>
      </c>
      <c r="I136" s="107">
        <f>Paca!E143-('Dep04'!E143+'Dep05'!E143+'Dep06'!E143+'Dep13'!E143+'Dep83'!E143+'Dep84'!E143)</f>
        <v>0</v>
      </c>
      <c r="J136" s="108">
        <f>Paca!F143-('Dep04'!F143+'Dep05'!F143+'Dep06'!F143+'Dep13'!F143+'Dep83'!F143+'Dep84'!F143)</f>
        <v>0</v>
      </c>
      <c r="K136" s="112">
        <f>Paca!G143-('Dep04'!G143+'Dep05'!G143+'Dep06'!G143+'Dep13'!G143+'Dep83'!G143+'Dep84'!G143)</f>
        <v>0</v>
      </c>
      <c r="L136" s="115">
        <f>('France métro'!C143+'France métro'!D143)-'France métro'!B143</f>
        <v>0</v>
      </c>
      <c r="M136" s="109">
        <f>('France métro'!F143+'France métro'!G143)-'France métro'!E143</f>
        <v>0</v>
      </c>
      <c r="N136" s="107">
        <f>(Paca!C143+Paca!D143)-Paca!B143</f>
        <v>0</v>
      </c>
      <c r="O136" s="109">
        <f>(Paca!F143+Paca!G143)-Paca!E143</f>
        <v>0</v>
      </c>
      <c r="P136" s="107">
        <f>('Dep04'!C143+'Dep04'!D143)-'Dep04'!B143</f>
        <v>0</v>
      </c>
      <c r="Q136" s="109">
        <f>('Dep04'!F143+'Dep04'!G143)-'Dep04'!E143</f>
        <v>0</v>
      </c>
      <c r="R136" s="107">
        <f>('Dep05'!C143+'Dep05'!D143)-'Dep05'!B143</f>
        <v>0</v>
      </c>
      <c r="S136" s="109">
        <f>('Dep05'!F143+'Dep05'!G143)-'Dep05'!E143</f>
        <v>0</v>
      </c>
      <c r="T136" s="107">
        <f>('Dep06'!C143+'Dep06'!D143)-'Dep06'!B143</f>
        <v>0</v>
      </c>
      <c r="U136" s="109">
        <f>('Dep06'!F143+'Dep06'!G143)-'Dep06'!E143</f>
        <v>0</v>
      </c>
      <c r="V136" s="107">
        <f>('Dep13'!C143+'Dep13'!D143)-'Dep13'!B143</f>
        <v>0</v>
      </c>
      <c r="W136" s="109">
        <f>('Dep13'!F143+'Dep13'!G143)-'Dep13'!E143</f>
        <v>0</v>
      </c>
      <c r="X136" s="107">
        <f>('Dep83'!C143+'Dep83'!D143)-'Dep83'!B143</f>
        <v>0</v>
      </c>
      <c r="Y136" s="109">
        <f>('Dep83'!F143+'Dep83'!G143)-'Dep83'!E143</f>
        <v>0</v>
      </c>
      <c r="Z136" s="107">
        <f>('Dep84'!C143+'Dep84'!D143)-'Dep84'!B143</f>
        <v>0</v>
      </c>
      <c r="AA136" s="109">
        <f>('Dep84'!F143+'Dep84'!G143)-'Dep84'!E143</f>
        <v>0</v>
      </c>
    </row>
    <row r="137" spans="5:27" x14ac:dyDescent="0.25">
      <c r="E137" s="56">
        <v>44228</v>
      </c>
      <c r="F137" s="107">
        <f>Paca!B144-('Dep04'!B144+'Dep05'!B144+'Dep06'!B144+'Dep13'!B144+'Dep83'!B144+'Dep84'!B144)</f>
        <v>0</v>
      </c>
      <c r="G137" s="108">
        <f>Paca!C144-('Dep04'!C144+'Dep05'!C144+'Dep06'!C144+'Dep13'!C144+'Dep83'!C144+'Dep84'!C144)</f>
        <v>0</v>
      </c>
      <c r="H137" s="109">
        <f>Paca!D144-('Dep04'!D144+'Dep05'!D144+'Dep06'!D144+'Dep13'!D144+'Dep83'!D144+'Dep84'!D144)</f>
        <v>0</v>
      </c>
      <c r="I137" s="107">
        <f>Paca!E144-('Dep04'!E144+'Dep05'!E144+'Dep06'!E144+'Dep13'!E144+'Dep83'!E144+'Dep84'!E144)</f>
        <v>0</v>
      </c>
      <c r="J137" s="108">
        <f>Paca!F144-('Dep04'!F144+'Dep05'!F144+'Dep06'!F144+'Dep13'!F144+'Dep83'!F144+'Dep84'!F144)</f>
        <v>0</v>
      </c>
      <c r="K137" s="112">
        <f>Paca!G144-('Dep04'!G144+'Dep05'!G144+'Dep06'!G144+'Dep13'!G144+'Dep83'!G144+'Dep84'!G144)</f>
        <v>0</v>
      </c>
      <c r="L137" s="115">
        <f>('France métro'!C144+'France métro'!D144)-'France métro'!B144</f>
        <v>0</v>
      </c>
      <c r="M137" s="109">
        <f>('France métro'!F144+'France métro'!G144)-'France métro'!E144</f>
        <v>0</v>
      </c>
      <c r="N137" s="107">
        <f>(Paca!C144+Paca!D144)-Paca!B144</f>
        <v>0</v>
      </c>
      <c r="O137" s="109">
        <f>(Paca!F144+Paca!G144)-Paca!E144</f>
        <v>0</v>
      </c>
      <c r="P137" s="107">
        <f>('Dep04'!C144+'Dep04'!D144)-'Dep04'!B144</f>
        <v>0</v>
      </c>
      <c r="Q137" s="109">
        <f>('Dep04'!F144+'Dep04'!G144)-'Dep04'!E144</f>
        <v>0</v>
      </c>
      <c r="R137" s="107">
        <f>('Dep05'!C144+'Dep05'!D144)-'Dep05'!B144</f>
        <v>0</v>
      </c>
      <c r="S137" s="109">
        <f>('Dep05'!F144+'Dep05'!G144)-'Dep05'!E144</f>
        <v>0</v>
      </c>
      <c r="T137" s="107">
        <f>('Dep06'!C144+'Dep06'!D144)-'Dep06'!B144</f>
        <v>0</v>
      </c>
      <c r="U137" s="109">
        <f>('Dep06'!F144+'Dep06'!G144)-'Dep06'!E144</f>
        <v>0</v>
      </c>
      <c r="V137" s="107">
        <f>('Dep13'!C144+'Dep13'!D144)-'Dep13'!B144</f>
        <v>0</v>
      </c>
      <c r="W137" s="109">
        <f>('Dep13'!F144+'Dep13'!G144)-'Dep13'!E144</f>
        <v>0</v>
      </c>
      <c r="X137" s="107">
        <f>('Dep83'!C144+'Dep83'!D144)-'Dep83'!B144</f>
        <v>0</v>
      </c>
      <c r="Y137" s="109">
        <f>('Dep83'!F144+'Dep83'!G144)-'Dep83'!E144</f>
        <v>0</v>
      </c>
      <c r="Z137" s="107">
        <f>('Dep84'!C144+'Dep84'!D144)-'Dep84'!B144</f>
        <v>0</v>
      </c>
      <c r="AA137" s="109">
        <f>('Dep84'!F144+'Dep84'!G144)-'Dep84'!E144</f>
        <v>0</v>
      </c>
    </row>
    <row r="138" spans="5:27" x14ac:dyDescent="0.25">
      <c r="E138" s="56">
        <v>44256</v>
      </c>
      <c r="F138" s="107">
        <f>Paca!B145-('Dep04'!B145+'Dep05'!B145+'Dep06'!B145+'Dep13'!B145+'Dep83'!B145+'Dep84'!B145)</f>
        <v>0</v>
      </c>
      <c r="G138" s="108">
        <f>Paca!C145-('Dep04'!C145+'Dep05'!C145+'Dep06'!C145+'Dep13'!C145+'Dep83'!C145+'Dep84'!C145)</f>
        <v>0</v>
      </c>
      <c r="H138" s="109">
        <f>Paca!D145-('Dep04'!D145+'Dep05'!D145+'Dep06'!D145+'Dep13'!D145+'Dep83'!D145+'Dep84'!D145)</f>
        <v>0</v>
      </c>
      <c r="I138" s="107">
        <f>Paca!E145-('Dep04'!E145+'Dep05'!E145+'Dep06'!E145+'Dep13'!E145+'Dep83'!E145+'Dep84'!E145)</f>
        <v>0</v>
      </c>
      <c r="J138" s="108">
        <f>Paca!F145-('Dep04'!F145+'Dep05'!F145+'Dep06'!F145+'Dep13'!F145+'Dep83'!F145+'Dep84'!F145)</f>
        <v>0</v>
      </c>
      <c r="K138" s="112">
        <f>Paca!G145-('Dep04'!G145+'Dep05'!G145+'Dep06'!G145+'Dep13'!G145+'Dep83'!G145+'Dep84'!G145)</f>
        <v>0</v>
      </c>
      <c r="L138" s="115">
        <f>('France métro'!C145+'France métro'!D145)-'France métro'!B145</f>
        <v>0</v>
      </c>
      <c r="M138" s="109">
        <f>('France métro'!F145+'France métro'!G145)-'France métro'!E145</f>
        <v>0</v>
      </c>
      <c r="N138" s="107">
        <f>(Paca!C145+Paca!D145)-Paca!B145</f>
        <v>0</v>
      </c>
      <c r="O138" s="109">
        <f>(Paca!F145+Paca!G145)-Paca!E145</f>
        <v>0</v>
      </c>
      <c r="P138" s="107">
        <f>('Dep04'!C145+'Dep04'!D145)-'Dep04'!B145</f>
        <v>0</v>
      </c>
      <c r="Q138" s="109">
        <f>('Dep04'!F145+'Dep04'!G145)-'Dep04'!E145</f>
        <v>0</v>
      </c>
      <c r="R138" s="107">
        <f>('Dep05'!C145+'Dep05'!D145)-'Dep05'!B145</f>
        <v>0</v>
      </c>
      <c r="S138" s="109">
        <f>('Dep05'!F145+'Dep05'!G145)-'Dep05'!E145</f>
        <v>0</v>
      </c>
      <c r="T138" s="107">
        <f>('Dep06'!C145+'Dep06'!D145)-'Dep06'!B145</f>
        <v>0</v>
      </c>
      <c r="U138" s="109">
        <f>('Dep06'!F145+'Dep06'!G145)-'Dep06'!E145</f>
        <v>0</v>
      </c>
      <c r="V138" s="107">
        <f>('Dep13'!C145+'Dep13'!D145)-'Dep13'!B145</f>
        <v>0</v>
      </c>
      <c r="W138" s="109">
        <f>('Dep13'!F145+'Dep13'!G145)-'Dep13'!E145</f>
        <v>0</v>
      </c>
      <c r="X138" s="107">
        <f>('Dep83'!C145+'Dep83'!D145)-'Dep83'!B145</f>
        <v>0</v>
      </c>
      <c r="Y138" s="109">
        <f>('Dep83'!F145+'Dep83'!G145)-'Dep83'!E145</f>
        <v>0</v>
      </c>
      <c r="Z138" s="107">
        <f>('Dep84'!C145+'Dep84'!D145)-'Dep84'!B145</f>
        <v>0</v>
      </c>
      <c r="AA138" s="109">
        <f>('Dep84'!F145+'Dep84'!G145)-'Dep84'!E145</f>
        <v>0</v>
      </c>
    </row>
    <row r="139" spans="5:27" x14ac:dyDescent="0.25">
      <c r="E139" s="56">
        <v>44287</v>
      </c>
      <c r="F139" s="107">
        <f>Paca!B146-('Dep04'!B146+'Dep05'!B146+'Dep06'!B146+'Dep13'!B146+'Dep83'!B146+'Dep84'!B146)</f>
        <v>0</v>
      </c>
      <c r="G139" s="108">
        <f>Paca!C146-('Dep04'!C146+'Dep05'!C146+'Dep06'!C146+'Dep13'!C146+'Dep83'!C146+'Dep84'!C146)</f>
        <v>0</v>
      </c>
      <c r="H139" s="109">
        <f>Paca!D146-('Dep04'!D146+'Dep05'!D146+'Dep06'!D146+'Dep13'!D146+'Dep83'!D146+'Dep84'!D146)</f>
        <v>0</v>
      </c>
      <c r="I139" s="107">
        <f>Paca!E146-('Dep04'!E146+'Dep05'!E146+'Dep06'!E146+'Dep13'!E146+'Dep83'!E146+'Dep84'!E146)</f>
        <v>0</v>
      </c>
      <c r="J139" s="108">
        <f>Paca!F146-('Dep04'!F146+'Dep05'!F146+'Dep06'!F146+'Dep13'!F146+'Dep83'!F146+'Dep84'!F146)</f>
        <v>0</v>
      </c>
      <c r="K139" s="112">
        <f>Paca!G146-('Dep04'!G146+'Dep05'!G146+'Dep06'!G146+'Dep13'!G146+'Dep83'!G146+'Dep84'!G146)</f>
        <v>0</v>
      </c>
      <c r="L139" s="115">
        <f>('France métro'!C146+'France métro'!D146)-'France métro'!B146</f>
        <v>0</v>
      </c>
      <c r="M139" s="109">
        <f>('France métro'!F146+'France métro'!G146)-'France métro'!E146</f>
        <v>0</v>
      </c>
      <c r="N139" s="107">
        <f>(Paca!C146+Paca!D146)-Paca!B146</f>
        <v>0</v>
      </c>
      <c r="O139" s="109">
        <f>(Paca!F146+Paca!G146)-Paca!E146</f>
        <v>0</v>
      </c>
      <c r="P139" s="107">
        <f>('Dep04'!C146+'Dep04'!D146)-'Dep04'!B146</f>
        <v>0</v>
      </c>
      <c r="Q139" s="109">
        <f>('Dep04'!F146+'Dep04'!G146)-'Dep04'!E146</f>
        <v>0</v>
      </c>
      <c r="R139" s="107">
        <f>('Dep05'!C146+'Dep05'!D146)-'Dep05'!B146</f>
        <v>0</v>
      </c>
      <c r="S139" s="109">
        <f>('Dep05'!F146+'Dep05'!G146)-'Dep05'!E146</f>
        <v>0</v>
      </c>
      <c r="T139" s="107">
        <f>('Dep06'!C146+'Dep06'!D146)-'Dep06'!B146</f>
        <v>0</v>
      </c>
      <c r="U139" s="109">
        <f>('Dep06'!F146+'Dep06'!G146)-'Dep06'!E146</f>
        <v>0</v>
      </c>
      <c r="V139" s="107">
        <f>('Dep13'!C146+'Dep13'!D146)-'Dep13'!B146</f>
        <v>0</v>
      </c>
      <c r="W139" s="109">
        <f>('Dep13'!F146+'Dep13'!G146)-'Dep13'!E146</f>
        <v>0</v>
      </c>
      <c r="X139" s="107">
        <f>('Dep83'!C146+'Dep83'!D146)-'Dep83'!B146</f>
        <v>0</v>
      </c>
      <c r="Y139" s="109">
        <f>('Dep83'!F146+'Dep83'!G146)-'Dep83'!E146</f>
        <v>0</v>
      </c>
      <c r="Z139" s="107">
        <f>('Dep84'!C146+'Dep84'!D146)-'Dep84'!B146</f>
        <v>0</v>
      </c>
      <c r="AA139" s="109">
        <f>('Dep84'!F146+'Dep84'!G146)-'Dep84'!E146</f>
        <v>0</v>
      </c>
    </row>
    <row r="140" spans="5:27" x14ac:dyDescent="0.25">
      <c r="E140" s="56">
        <v>44317</v>
      </c>
      <c r="F140" s="107">
        <f>Paca!B147-('Dep04'!B147+'Dep05'!B147+'Dep06'!B147+'Dep13'!B147+'Dep83'!B147+'Dep84'!B147)</f>
        <v>0</v>
      </c>
      <c r="G140" s="108">
        <f>Paca!C147-('Dep04'!C147+'Dep05'!C147+'Dep06'!C147+'Dep13'!C147+'Dep83'!C147+'Dep84'!C147)</f>
        <v>0</v>
      </c>
      <c r="H140" s="109">
        <f>Paca!D147-('Dep04'!D147+'Dep05'!D147+'Dep06'!D147+'Dep13'!D147+'Dep83'!D147+'Dep84'!D147)</f>
        <v>0</v>
      </c>
      <c r="I140" s="107">
        <f>Paca!E147-('Dep04'!E147+'Dep05'!E147+'Dep06'!E147+'Dep13'!E147+'Dep83'!E147+'Dep84'!E147)</f>
        <v>0</v>
      </c>
      <c r="J140" s="108">
        <f>Paca!F147-('Dep04'!F147+'Dep05'!F147+'Dep06'!F147+'Dep13'!F147+'Dep83'!F147+'Dep84'!F147)</f>
        <v>0</v>
      </c>
      <c r="K140" s="112">
        <f>Paca!G147-('Dep04'!G147+'Dep05'!G147+'Dep06'!G147+'Dep13'!G147+'Dep83'!G147+'Dep84'!G147)</f>
        <v>0</v>
      </c>
      <c r="L140" s="115">
        <f>('France métro'!C147+'France métro'!D147)-'France métro'!B147</f>
        <v>0</v>
      </c>
      <c r="M140" s="109">
        <f>('France métro'!F147+'France métro'!G147)-'France métro'!E147</f>
        <v>0</v>
      </c>
      <c r="N140" s="107">
        <f>(Paca!C147+Paca!D147)-Paca!B147</f>
        <v>0</v>
      </c>
      <c r="O140" s="109">
        <f>(Paca!F147+Paca!G147)-Paca!E147</f>
        <v>0</v>
      </c>
      <c r="P140" s="107">
        <f>('Dep04'!C147+'Dep04'!D147)-'Dep04'!B147</f>
        <v>0</v>
      </c>
      <c r="Q140" s="109">
        <f>('Dep04'!F147+'Dep04'!G147)-'Dep04'!E147</f>
        <v>0</v>
      </c>
      <c r="R140" s="107">
        <f>('Dep05'!C147+'Dep05'!D147)-'Dep05'!B147</f>
        <v>0</v>
      </c>
      <c r="S140" s="109">
        <f>('Dep05'!F147+'Dep05'!G147)-'Dep05'!E147</f>
        <v>0</v>
      </c>
      <c r="T140" s="107">
        <f>('Dep06'!C147+'Dep06'!D147)-'Dep06'!B147</f>
        <v>0</v>
      </c>
      <c r="U140" s="109">
        <f>('Dep06'!F147+'Dep06'!G147)-'Dep06'!E147</f>
        <v>0</v>
      </c>
      <c r="V140" s="107">
        <f>('Dep13'!C147+'Dep13'!D147)-'Dep13'!B147</f>
        <v>0</v>
      </c>
      <c r="W140" s="109">
        <f>('Dep13'!F147+'Dep13'!G147)-'Dep13'!E147</f>
        <v>0</v>
      </c>
      <c r="X140" s="107">
        <f>('Dep83'!C147+'Dep83'!D147)-'Dep83'!B147</f>
        <v>0</v>
      </c>
      <c r="Y140" s="109">
        <f>('Dep83'!F147+'Dep83'!G147)-'Dep83'!E147</f>
        <v>0</v>
      </c>
      <c r="Z140" s="107">
        <f>('Dep84'!C147+'Dep84'!D147)-'Dep84'!B147</f>
        <v>0</v>
      </c>
      <c r="AA140" s="109">
        <f>('Dep84'!F147+'Dep84'!G147)-'Dep84'!E147</f>
        <v>0</v>
      </c>
    </row>
    <row r="141" spans="5:27" x14ac:dyDescent="0.25">
      <c r="E141" s="56">
        <v>44348</v>
      </c>
      <c r="F141" s="107">
        <f>Paca!B148-('Dep04'!B148+'Dep05'!B148+'Dep06'!B148+'Dep13'!B148+'Dep83'!B148+'Dep84'!B148)</f>
        <v>0</v>
      </c>
      <c r="G141" s="108">
        <f>Paca!C148-('Dep04'!C148+'Dep05'!C148+'Dep06'!C148+'Dep13'!C148+'Dep83'!C148+'Dep84'!C148)</f>
        <v>0</v>
      </c>
      <c r="H141" s="109">
        <f>Paca!D148-('Dep04'!D148+'Dep05'!D148+'Dep06'!D148+'Dep13'!D148+'Dep83'!D148+'Dep84'!D148)</f>
        <v>0</v>
      </c>
      <c r="I141" s="107">
        <f>Paca!E148-('Dep04'!E148+'Dep05'!E148+'Dep06'!E148+'Dep13'!E148+'Dep83'!E148+'Dep84'!E148)</f>
        <v>0</v>
      </c>
      <c r="J141" s="108">
        <f>Paca!F148-('Dep04'!F148+'Dep05'!F148+'Dep06'!F148+'Dep13'!F148+'Dep83'!F148+'Dep84'!F148)</f>
        <v>0</v>
      </c>
      <c r="K141" s="112">
        <f>Paca!G148-('Dep04'!G148+'Dep05'!G148+'Dep06'!G148+'Dep13'!G148+'Dep83'!G148+'Dep84'!G148)</f>
        <v>0</v>
      </c>
      <c r="L141" s="115">
        <f>('France métro'!C148+'France métro'!D148)-'France métro'!B148</f>
        <v>0</v>
      </c>
      <c r="M141" s="109">
        <f>('France métro'!F148+'France métro'!G148)-'France métro'!E148</f>
        <v>0</v>
      </c>
      <c r="N141" s="107">
        <f>(Paca!C148+Paca!D148)-Paca!B148</f>
        <v>0</v>
      </c>
      <c r="O141" s="109">
        <f>(Paca!F148+Paca!G148)-Paca!E148</f>
        <v>0</v>
      </c>
      <c r="P141" s="107">
        <f>('Dep04'!C148+'Dep04'!D148)-'Dep04'!B148</f>
        <v>0</v>
      </c>
      <c r="Q141" s="109">
        <f>('Dep04'!F148+'Dep04'!G148)-'Dep04'!E148</f>
        <v>0</v>
      </c>
      <c r="R141" s="107">
        <f>('Dep05'!C148+'Dep05'!D148)-'Dep05'!B148</f>
        <v>0</v>
      </c>
      <c r="S141" s="109">
        <f>('Dep05'!F148+'Dep05'!G148)-'Dep05'!E148</f>
        <v>0</v>
      </c>
      <c r="T141" s="107">
        <f>('Dep06'!C148+'Dep06'!D148)-'Dep06'!B148</f>
        <v>0</v>
      </c>
      <c r="U141" s="109">
        <f>('Dep06'!F148+'Dep06'!G148)-'Dep06'!E148</f>
        <v>0</v>
      </c>
      <c r="V141" s="107">
        <f>('Dep13'!C148+'Dep13'!D148)-'Dep13'!B148</f>
        <v>0</v>
      </c>
      <c r="W141" s="109">
        <f>('Dep13'!F148+'Dep13'!G148)-'Dep13'!E148</f>
        <v>0</v>
      </c>
      <c r="X141" s="107">
        <f>('Dep83'!C148+'Dep83'!D148)-'Dep83'!B148</f>
        <v>0</v>
      </c>
      <c r="Y141" s="109">
        <f>('Dep83'!F148+'Dep83'!G148)-'Dep83'!E148</f>
        <v>0</v>
      </c>
      <c r="Z141" s="107">
        <f>('Dep84'!C148+'Dep84'!D148)-'Dep84'!B148</f>
        <v>0</v>
      </c>
      <c r="AA141" s="109">
        <f>('Dep84'!F148+'Dep84'!G148)-'Dep84'!E148</f>
        <v>0</v>
      </c>
    </row>
    <row r="142" spans="5:27" x14ac:dyDescent="0.25">
      <c r="E142" s="56">
        <v>44378</v>
      </c>
      <c r="F142" s="107">
        <f>Paca!B149-('Dep04'!B149+'Dep05'!B149+'Dep06'!B149+'Dep13'!B149+'Dep83'!B149+'Dep84'!B149)</f>
        <v>0</v>
      </c>
      <c r="G142" s="108">
        <f>Paca!C149-('Dep04'!C149+'Dep05'!C149+'Dep06'!C149+'Dep13'!C149+'Dep83'!C149+'Dep84'!C149)</f>
        <v>0</v>
      </c>
      <c r="H142" s="109">
        <f>Paca!D149-('Dep04'!D149+'Dep05'!D149+'Dep06'!D149+'Dep13'!D149+'Dep83'!D149+'Dep84'!D149)</f>
        <v>0</v>
      </c>
      <c r="I142" s="107">
        <f>Paca!E149-('Dep04'!E149+'Dep05'!E149+'Dep06'!E149+'Dep13'!E149+'Dep83'!E149+'Dep84'!E149)</f>
        <v>0</v>
      </c>
      <c r="J142" s="108">
        <f>Paca!F149-('Dep04'!F149+'Dep05'!F149+'Dep06'!F149+'Dep13'!F149+'Dep83'!F149+'Dep84'!F149)</f>
        <v>0</v>
      </c>
      <c r="K142" s="112">
        <f>Paca!G149-('Dep04'!G149+'Dep05'!G149+'Dep06'!G149+'Dep13'!G149+'Dep83'!G149+'Dep84'!G149)</f>
        <v>0</v>
      </c>
      <c r="L142" s="115">
        <f>('France métro'!C149+'France métro'!D149)-'France métro'!B149</f>
        <v>0</v>
      </c>
      <c r="M142" s="109">
        <f>('France métro'!F149+'France métro'!G149)-'France métro'!E149</f>
        <v>0</v>
      </c>
      <c r="N142" s="107">
        <f>(Paca!C149+Paca!D149)-Paca!B149</f>
        <v>0</v>
      </c>
      <c r="O142" s="109">
        <f>(Paca!F149+Paca!G149)-Paca!E149</f>
        <v>0</v>
      </c>
      <c r="P142" s="107">
        <f>('Dep04'!C149+'Dep04'!D149)-'Dep04'!B149</f>
        <v>0</v>
      </c>
      <c r="Q142" s="109">
        <f>('Dep04'!F149+'Dep04'!G149)-'Dep04'!E149</f>
        <v>0</v>
      </c>
      <c r="R142" s="107">
        <f>('Dep05'!C149+'Dep05'!D149)-'Dep05'!B149</f>
        <v>0</v>
      </c>
      <c r="S142" s="109">
        <f>('Dep05'!F149+'Dep05'!G149)-'Dep05'!E149</f>
        <v>0</v>
      </c>
      <c r="T142" s="107">
        <f>('Dep06'!C149+'Dep06'!D149)-'Dep06'!B149</f>
        <v>0</v>
      </c>
      <c r="U142" s="109">
        <f>('Dep06'!F149+'Dep06'!G149)-'Dep06'!E149</f>
        <v>0</v>
      </c>
      <c r="V142" s="107">
        <f>('Dep13'!C149+'Dep13'!D149)-'Dep13'!B149</f>
        <v>0</v>
      </c>
      <c r="W142" s="109">
        <f>('Dep13'!F149+'Dep13'!G149)-'Dep13'!E149</f>
        <v>0</v>
      </c>
      <c r="X142" s="107">
        <f>('Dep83'!C149+'Dep83'!D149)-'Dep83'!B149</f>
        <v>0</v>
      </c>
      <c r="Y142" s="109">
        <f>('Dep83'!F149+'Dep83'!G149)-'Dep83'!E149</f>
        <v>0</v>
      </c>
      <c r="Z142" s="107">
        <f>('Dep84'!C149+'Dep84'!D149)-'Dep84'!B149</f>
        <v>0</v>
      </c>
      <c r="AA142" s="109">
        <f>('Dep84'!F149+'Dep84'!G149)-'Dep84'!E149</f>
        <v>0</v>
      </c>
    </row>
    <row r="143" spans="5:27" x14ac:dyDescent="0.25">
      <c r="E143" s="56">
        <v>44409</v>
      </c>
      <c r="F143" s="107">
        <f>Paca!B150-('Dep04'!B150+'Dep05'!B150+'Dep06'!B150+'Dep13'!B150+'Dep83'!B150+'Dep84'!B150)</f>
        <v>0</v>
      </c>
      <c r="G143" s="108">
        <f>Paca!C150-('Dep04'!C150+'Dep05'!C150+'Dep06'!C150+'Dep13'!C150+'Dep83'!C150+'Dep84'!C150)</f>
        <v>0</v>
      </c>
      <c r="H143" s="109">
        <f>Paca!D150-('Dep04'!D150+'Dep05'!D150+'Dep06'!D150+'Dep13'!D150+'Dep83'!D150+'Dep84'!D150)</f>
        <v>0</v>
      </c>
      <c r="I143" s="107">
        <f>Paca!E150-('Dep04'!E150+'Dep05'!E150+'Dep06'!E150+'Dep13'!E150+'Dep83'!E150+'Dep84'!E150)</f>
        <v>0</v>
      </c>
      <c r="J143" s="108">
        <f>Paca!F150-('Dep04'!F150+'Dep05'!F150+'Dep06'!F150+'Dep13'!F150+'Dep83'!F150+'Dep84'!F150)</f>
        <v>0</v>
      </c>
      <c r="K143" s="112">
        <f>Paca!G150-('Dep04'!G150+'Dep05'!G150+'Dep06'!G150+'Dep13'!G150+'Dep83'!G150+'Dep84'!G150)</f>
        <v>0</v>
      </c>
      <c r="L143" s="115">
        <f>('France métro'!C150+'France métro'!D150)-'France métro'!B150</f>
        <v>0</v>
      </c>
      <c r="M143" s="109">
        <f>('France métro'!F150+'France métro'!G150)-'France métro'!E150</f>
        <v>0</v>
      </c>
      <c r="N143" s="107">
        <f>(Paca!C150+Paca!D150)-Paca!B150</f>
        <v>0</v>
      </c>
      <c r="O143" s="109">
        <f>(Paca!F150+Paca!G150)-Paca!E150</f>
        <v>0</v>
      </c>
      <c r="P143" s="107">
        <f>('Dep04'!C150+'Dep04'!D150)-'Dep04'!B150</f>
        <v>0</v>
      </c>
      <c r="Q143" s="109">
        <f>('Dep04'!F150+'Dep04'!G150)-'Dep04'!E150</f>
        <v>0</v>
      </c>
      <c r="R143" s="107">
        <f>('Dep05'!C150+'Dep05'!D150)-'Dep05'!B150</f>
        <v>0</v>
      </c>
      <c r="S143" s="109">
        <f>('Dep05'!F150+'Dep05'!G150)-'Dep05'!E150</f>
        <v>0</v>
      </c>
      <c r="T143" s="107">
        <f>('Dep06'!C150+'Dep06'!D150)-'Dep06'!B150</f>
        <v>0</v>
      </c>
      <c r="U143" s="109">
        <f>('Dep06'!F150+'Dep06'!G150)-'Dep06'!E150</f>
        <v>0</v>
      </c>
      <c r="V143" s="107">
        <f>('Dep13'!C150+'Dep13'!D150)-'Dep13'!B150</f>
        <v>0</v>
      </c>
      <c r="W143" s="109">
        <f>('Dep13'!F150+'Dep13'!G150)-'Dep13'!E150</f>
        <v>0</v>
      </c>
      <c r="X143" s="107">
        <f>('Dep83'!C150+'Dep83'!D150)-'Dep83'!B150</f>
        <v>0</v>
      </c>
      <c r="Y143" s="109">
        <f>('Dep83'!F150+'Dep83'!G150)-'Dep83'!E150</f>
        <v>0</v>
      </c>
      <c r="Z143" s="107">
        <f>('Dep84'!C150+'Dep84'!D150)-'Dep84'!B150</f>
        <v>0</v>
      </c>
      <c r="AA143" s="109">
        <f>('Dep84'!F150+'Dep84'!G150)-'Dep84'!E150</f>
        <v>0</v>
      </c>
    </row>
    <row r="144" spans="5:27" x14ac:dyDescent="0.25">
      <c r="E144" s="56">
        <v>44440</v>
      </c>
      <c r="F144" s="107">
        <f>Paca!B151-('Dep04'!B151+'Dep05'!B151+'Dep06'!B151+'Dep13'!B151+'Dep83'!B151+'Dep84'!B151)</f>
        <v>0</v>
      </c>
      <c r="G144" s="108">
        <f>Paca!C151-('Dep04'!C151+'Dep05'!C151+'Dep06'!C151+'Dep13'!C151+'Dep83'!C151+'Dep84'!C151)</f>
        <v>0</v>
      </c>
      <c r="H144" s="109">
        <f>Paca!D151-('Dep04'!D151+'Dep05'!D151+'Dep06'!D151+'Dep13'!D151+'Dep83'!D151+'Dep84'!D151)</f>
        <v>0</v>
      </c>
      <c r="I144" s="107">
        <f>Paca!E151-('Dep04'!E151+'Dep05'!E151+'Dep06'!E151+'Dep13'!E151+'Dep83'!E151+'Dep84'!E151)</f>
        <v>0</v>
      </c>
      <c r="J144" s="108">
        <f>Paca!F151-('Dep04'!F151+'Dep05'!F151+'Dep06'!F151+'Dep13'!F151+'Dep83'!F151+'Dep84'!F151)</f>
        <v>0</v>
      </c>
      <c r="K144" s="112">
        <f>Paca!G151-('Dep04'!G151+'Dep05'!G151+'Dep06'!G151+'Dep13'!G151+'Dep83'!G151+'Dep84'!G151)</f>
        <v>0</v>
      </c>
      <c r="L144" s="115">
        <f>('France métro'!C151+'France métro'!D151)-'France métro'!B151</f>
        <v>0</v>
      </c>
      <c r="M144" s="109">
        <f>('France métro'!F151+'France métro'!G151)-'France métro'!E151</f>
        <v>0</v>
      </c>
      <c r="N144" s="107">
        <f>(Paca!C151+Paca!D151)-Paca!B151</f>
        <v>0</v>
      </c>
      <c r="O144" s="109">
        <f>(Paca!F151+Paca!G151)-Paca!E151</f>
        <v>0</v>
      </c>
      <c r="P144" s="107">
        <f>('Dep04'!C151+'Dep04'!D151)-'Dep04'!B151</f>
        <v>0</v>
      </c>
      <c r="Q144" s="109">
        <f>('Dep04'!F151+'Dep04'!G151)-'Dep04'!E151</f>
        <v>0</v>
      </c>
      <c r="R144" s="107">
        <f>('Dep05'!C151+'Dep05'!D151)-'Dep05'!B151</f>
        <v>0</v>
      </c>
      <c r="S144" s="109">
        <f>('Dep05'!F151+'Dep05'!G151)-'Dep05'!E151</f>
        <v>0</v>
      </c>
      <c r="T144" s="107">
        <f>('Dep06'!C151+'Dep06'!D151)-'Dep06'!B151</f>
        <v>0</v>
      </c>
      <c r="U144" s="109">
        <f>('Dep06'!F151+'Dep06'!G151)-'Dep06'!E151</f>
        <v>0</v>
      </c>
      <c r="V144" s="107">
        <f>('Dep13'!C151+'Dep13'!D151)-'Dep13'!B151</f>
        <v>0</v>
      </c>
      <c r="W144" s="109">
        <f>('Dep13'!F151+'Dep13'!G151)-'Dep13'!E151</f>
        <v>0</v>
      </c>
      <c r="X144" s="107">
        <f>('Dep83'!C151+'Dep83'!D151)-'Dep83'!B151</f>
        <v>0</v>
      </c>
      <c r="Y144" s="109">
        <f>('Dep83'!F151+'Dep83'!G151)-'Dep83'!E151</f>
        <v>0</v>
      </c>
      <c r="Z144" s="107">
        <f>('Dep84'!C151+'Dep84'!D151)-'Dep84'!B151</f>
        <v>0</v>
      </c>
      <c r="AA144" s="109">
        <f>('Dep84'!F151+'Dep84'!G151)-'Dep84'!E151</f>
        <v>0</v>
      </c>
    </row>
    <row r="145" spans="5:27" x14ac:dyDescent="0.25">
      <c r="E145" s="56">
        <v>44470</v>
      </c>
      <c r="F145" s="107">
        <f>Paca!B152-('Dep04'!B152+'Dep05'!B152+'Dep06'!B152+'Dep13'!B152+'Dep83'!B152+'Dep84'!B152)</f>
        <v>0</v>
      </c>
      <c r="G145" s="108">
        <f>Paca!C152-('Dep04'!C152+'Dep05'!C152+'Dep06'!C152+'Dep13'!C152+'Dep83'!C152+'Dep84'!C152)</f>
        <v>0</v>
      </c>
      <c r="H145" s="109">
        <f>Paca!D152-('Dep04'!D152+'Dep05'!D152+'Dep06'!D152+'Dep13'!D152+'Dep83'!D152+'Dep84'!D152)</f>
        <v>0</v>
      </c>
      <c r="I145" s="107">
        <f>Paca!E152-('Dep04'!E152+'Dep05'!E152+'Dep06'!E152+'Dep13'!E152+'Dep83'!E152+'Dep84'!E152)</f>
        <v>0</v>
      </c>
      <c r="J145" s="108">
        <f>Paca!F152-('Dep04'!F152+'Dep05'!F152+'Dep06'!F152+'Dep13'!F152+'Dep83'!F152+'Dep84'!F152)</f>
        <v>0</v>
      </c>
      <c r="K145" s="112">
        <f>Paca!G152-('Dep04'!G152+'Dep05'!G152+'Dep06'!G152+'Dep13'!G152+'Dep83'!G152+'Dep84'!G152)</f>
        <v>0</v>
      </c>
      <c r="L145" s="115">
        <f>('France métro'!C152+'France métro'!D152)-'France métro'!B152</f>
        <v>0</v>
      </c>
      <c r="M145" s="109">
        <f>('France métro'!F152+'France métro'!G152)-'France métro'!E152</f>
        <v>0</v>
      </c>
      <c r="N145" s="107">
        <f>(Paca!C152+Paca!D152)-Paca!B152</f>
        <v>0</v>
      </c>
      <c r="O145" s="109">
        <f>(Paca!F152+Paca!G152)-Paca!E152</f>
        <v>0</v>
      </c>
      <c r="P145" s="107">
        <f>('Dep04'!C152+'Dep04'!D152)-'Dep04'!B152</f>
        <v>0</v>
      </c>
      <c r="Q145" s="109">
        <f>('Dep04'!F152+'Dep04'!G152)-'Dep04'!E152</f>
        <v>0</v>
      </c>
      <c r="R145" s="107">
        <f>('Dep05'!C152+'Dep05'!D152)-'Dep05'!B152</f>
        <v>0</v>
      </c>
      <c r="S145" s="109">
        <f>('Dep05'!F152+'Dep05'!G152)-'Dep05'!E152</f>
        <v>0</v>
      </c>
      <c r="T145" s="107">
        <f>('Dep06'!C152+'Dep06'!D152)-'Dep06'!B152</f>
        <v>0</v>
      </c>
      <c r="U145" s="109">
        <f>('Dep06'!F152+'Dep06'!G152)-'Dep06'!E152</f>
        <v>0</v>
      </c>
      <c r="V145" s="107">
        <f>('Dep13'!C152+'Dep13'!D152)-'Dep13'!B152</f>
        <v>0</v>
      </c>
      <c r="W145" s="109">
        <f>('Dep13'!F152+'Dep13'!G152)-'Dep13'!E152</f>
        <v>0</v>
      </c>
      <c r="X145" s="107">
        <f>('Dep83'!C152+'Dep83'!D152)-'Dep83'!B152</f>
        <v>0</v>
      </c>
      <c r="Y145" s="109">
        <f>('Dep83'!F152+'Dep83'!G152)-'Dep83'!E152</f>
        <v>0</v>
      </c>
      <c r="Z145" s="107">
        <f>('Dep84'!C152+'Dep84'!D152)-'Dep84'!B152</f>
        <v>0</v>
      </c>
      <c r="AA145" s="109">
        <f>('Dep84'!F152+'Dep84'!G152)-'Dep84'!E152</f>
        <v>0</v>
      </c>
    </row>
    <row r="146" spans="5:27" x14ac:dyDescent="0.25">
      <c r="E146" s="56">
        <v>44501</v>
      </c>
      <c r="F146" s="107">
        <f>Paca!B153-('Dep04'!B153+'Dep05'!B153+'Dep06'!B153+'Dep13'!B153+'Dep83'!B153+'Dep84'!B153)</f>
        <v>0</v>
      </c>
      <c r="G146" s="108">
        <f>Paca!C153-('Dep04'!C153+'Dep05'!C153+'Dep06'!C153+'Dep13'!C153+'Dep83'!C153+'Dep84'!C153)</f>
        <v>0</v>
      </c>
      <c r="H146" s="109">
        <f>Paca!D153-('Dep04'!D153+'Dep05'!D153+'Dep06'!D153+'Dep13'!D153+'Dep83'!D153+'Dep84'!D153)</f>
        <v>0</v>
      </c>
      <c r="I146" s="107">
        <f>Paca!E153-('Dep04'!E153+'Dep05'!E153+'Dep06'!E153+'Dep13'!E153+'Dep83'!E153+'Dep84'!E153)</f>
        <v>0</v>
      </c>
      <c r="J146" s="108">
        <f>Paca!F153-('Dep04'!F153+'Dep05'!F153+'Dep06'!F153+'Dep13'!F153+'Dep83'!F153+'Dep84'!F153)</f>
        <v>0</v>
      </c>
      <c r="K146" s="112">
        <f>Paca!G153-('Dep04'!G153+'Dep05'!G153+'Dep06'!G153+'Dep13'!G153+'Dep83'!G153+'Dep84'!G153)</f>
        <v>0</v>
      </c>
      <c r="L146" s="115">
        <f>('France métro'!C153+'France métro'!D153)-'France métro'!B153</f>
        <v>0</v>
      </c>
      <c r="M146" s="109">
        <f>('France métro'!F153+'France métro'!G153)-'France métro'!E153</f>
        <v>0</v>
      </c>
      <c r="N146" s="107">
        <f>(Paca!C153+Paca!D153)-Paca!B153</f>
        <v>0</v>
      </c>
      <c r="O146" s="109">
        <f>(Paca!F153+Paca!G153)-Paca!E153</f>
        <v>0</v>
      </c>
      <c r="P146" s="107">
        <f>('Dep04'!C153+'Dep04'!D153)-'Dep04'!B153</f>
        <v>0</v>
      </c>
      <c r="Q146" s="109">
        <f>('Dep04'!F153+'Dep04'!G153)-'Dep04'!E153</f>
        <v>0</v>
      </c>
      <c r="R146" s="107">
        <f>('Dep05'!C153+'Dep05'!D153)-'Dep05'!B153</f>
        <v>0</v>
      </c>
      <c r="S146" s="109">
        <f>('Dep05'!F153+'Dep05'!G153)-'Dep05'!E153</f>
        <v>0</v>
      </c>
      <c r="T146" s="107">
        <f>('Dep06'!C153+'Dep06'!D153)-'Dep06'!B153</f>
        <v>0</v>
      </c>
      <c r="U146" s="109">
        <f>('Dep06'!F153+'Dep06'!G153)-'Dep06'!E153</f>
        <v>0</v>
      </c>
      <c r="V146" s="107">
        <f>('Dep13'!C153+'Dep13'!D153)-'Dep13'!B153</f>
        <v>0</v>
      </c>
      <c r="W146" s="109">
        <f>('Dep13'!F153+'Dep13'!G153)-'Dep13'!E153</f>
        <v>0</v>
      </c>
      <c r="X146" s="107">
        <f>('Dep83'!C153+'Dep83'!D153)-'Dep83'!B153</f>
        <v>0</v>
      </c>
      <c r="Y146" s="109">
        <f>('Dep83'!F153+'Dep83'!G153)-'Dep83'!E153</f>
        <v>0</v>
      </c>
      <c r="Z146" s="107">
        <f>('Dep84'!C153+'Dep84'!D153)-'Dep84'!B153</f>
        <v>0</v>
      </c>
      <c r="AA146" s="109">
        <f>('Dep84'!F153+'Dep84'!G153)-'Dep84'!E153</f>
        <v>0</v>
      </c>
    </row>
    <row r="147" spans="5:27" x14ac:dyDescent="0.25">
      <c r="E147" s="56">
        <v>44531</v>
      </c>
      <c r="F147" s="107">
        <f>Paca!B154-('Dep04'!B154+'Dep05'!B154+'Dep06'!B154+'Dep13'!B154+'Dep83'!B154+'Dep84'!B154)</f>
        <v>0</v>
      </c>
      <c r="G147" s="108">
        <f>Paca!C154-('Dep04'!C154+'Dep05'!C154+'Dep06'!C154+'Dep13'!C154+'Dep83'!C154+'Dep84'!C154)</f>
        <v>0</v>
      </c>
      <c r="H147" s="109">
        <f>Paca!D154-('Dep04'!D154+'Dep05'!D154+'Dep06'!D154+'Dep13'!D154+'Dep83'!D154+'Dep84'!D154)</f>
        <v>0</v>
      </c>
      <c r="I147" s="107">
        <f>Paca!E154-('Dep04'!E154+'Dep05'!E154+'Dep06'!E154+'Dep13'!E154+'Dep83'!E154+'Dep84'!E154)</f>
        <v>0</v>
      </c>
      <c r="J147" s="108">
        <f>Paca!F154-('Dep04'!F154+'Dep05'!F154+'Dep06'!F154+'Dep13'!F154+'Dep83'!F154+'Dep84'!F154)</f>
        <v>0</v>
      </c>
      <c r="K147" s="112">
        <f>Paca!G154-('Dep04'!G154+'Dep05'!G154+'Dep06'!G154+'Dep13'!G154+'Dep83'!G154+'Dep84'!G154)</f>
        <v>0</v>
      </c>
      <c r="L147" s="115">
        <f>('France métro'!C154+'France métro'!D154)-'France métro'!B154</f>
        <v>0</v>
      </c>
      <c r="M147" s="109">
        <f>('France métro'!F154+'France métro'!G154)-'France métro'!E154</f>
        <v>0</v>
      </c>
      <c r="N147" s="107">
        <f>(Paca!C154+Paca!D154)-Paca!B154</f>
        <v>0</v>
      </c>
      <c r="O147" s="109">
        <f>(Paca!F154+Paca!G154)-Paca!E154</f>
        <v>0</v>
      </c>
      <c r="P147" s="107">
        <f>('Dep04'!C154+'Dep04'!D154)-'Dep04'!B154</f>
        <v>0</v>
      </c>
      <c r="Q147" s="109">
        <f>('Dep04'!F154+'Dep04'!G154)-'Dep04'!E154</f>
        <v>0</v>
      </c>
      <c r="R147" s="107">
        <f>('Dep05'!C154+'Dep05'!D154)-'Dep05'!B154</f>
        <v>0</v>
      </c>
      <c r="S147" s="109">
        <f>('Dep05'!F154+'Dep05'!G154)-'Dep05'!E154</f>
        <v>0</v>
      </c>
      <c r="T147" s="107">
        <f>('Dep06'!C154+'Dep06'!D154)-'Dep06'!B154</f>
        <v>0</v>
      </c>
      <c r="U147" s="109">
        <f>('Dep06'!F154+'Dep06'!G154)-'Dep06'!E154</f>
        <v>0</v>
      </c>
      <c r="V147" s="107">
        <f>('Dep13'!C154+'Dep13'!D154)-'Dep13'!B154</f>
        <v>0</v>
      </c>
      <c r="W147" s="109">
        <f>('Dep13'!F154+'Dep13'!G154)-'Dep13'!E154</f>
        <v>0</v>
      </c>
      <c r="X147" s="107">
        <f>('Dep83'!C154+'Dep83'!D154)-'Dep83'!B154</f>
        <v>0</v>
      </c>
      <c r="Y147" s="109">
        <f>('Dep83'!F154+'Dep83'!G154)-'Dep83'!E154</f>
        <v>0</v>
      </c>
      <c r="Z147" s="107">
        <f>('Dep84'!C154+'Dep84'!D154)-'Dep84'!B154</f>
        <v>0</v>
      </c>
      <c r="AA147" s="109">
        <f>('Dep84'!F154+'Dep84'!G154)-'Dep84'!E154</f>
        <v>0</v>
      </c>
    </row>
    <row r="148" spans="5:27" x14ac:dyDescent="0.25">
      <c r="E148" s="56">
        <v>44562</v>
      </c>
      <c r="F148" s="107">
        <f>Paca!B155-('Dep04'!B155+'Dep05'!B155+'Dep06'!B155+'Dep13'!B155+'Dep83'!B155+'Dep84'!B155)</f>
        <v>0</v>
      </c>
      <c r="G148" s="108">
        <f>Paca!C155-('Dep04'!C155+'Dep05'!C155+'Dep06'!C155+'Dep13'!C155+'Dep83'!C155+'Dep84'!C155)</f>
        <v>0</v>
      </c>
      <c r="H148" s="109">
        <f>Paca!D155-('Dep04'!D155+'Dep05'!D155+'Dep06'!D155+'Dep13'!D155+'Dep83'!D155+'Dep84'!D155)</f>
        <v>0</v>
      </c>
      <c r="I148" s="107">
        <f>Paca!E155-('Dep04'!E155+'Dep05'!E155+'Dep06'!E155+'Dep13'!E155+'Dep83'!E155+'Dep84'!E155)</f>
        <v>0</v>
      </c>
      <c r="J148" s="108">
        <f>Paca!F155-('Dep04'!F155+'Dep05'!F155+'Dep06'!F155+'Dep13'!F155+'Dep83'!F155+'Dep84'!F155)</f>
        <v>0</v>
      </c>
      <c r="K148" s="112">
        <f>Paca!G155-('Dep04'!G155+'Dep05'!G155+'Dep06'!G155+'Dep13'!G155+'Dep83'!G155+'Dep84'!G155)</f>
        <v>0</v>
      </c>
      <c r="L148" s="115">
        <f>('France métro'!C155+'France métro'!D155)-'France métro'!B155</f>
        <v>0</v>
      </c>
      <c r="M148" s="109">
        <f>('France métro'!F155+'France métro'!G155)-'France métro'!E155</f>
        <v>0</v>
      </c>
      <c r="N148" s="107">
        <f>(Paca!C155+Paca!D155)-Paca!B155</f>
        <v>0</v>
      </c>
      <c r="O148" s="109">
        <f>(Paca!F155+Paca!G155)-Paca!E155</f>
        <v>0</v>
      </c>
      <c r="P148" s="107">
        <f>('Dep04'!C155+'Dep04'!D155)-'Dep04'!B155</f>
        <v>0</v>
      </c>
      <c r="Q148" s="109">
        <f>('Dep04'!F155+'Dep04'!G155)-'Dep04'!E155</f>
        <v>0</v>
      </c>
      <c r="R148" s="107">
        <f>('Dep05'!C155+'Dep05'!D155)-'Dep05'!B155</f>
        <v>0</v>
      </c>
      <c r="S148" s="109">
        <f>('Dep05'!F155+'Dep05'!G155)-'Dep05'!E155</f>
        <v>0</v>
      </c>
      <c r="T148" s="107">
        <f>('Dep06'!C155+'Dep06'!D155)-'Dep06'!B155</f>
        <v>0</v>
      </c>
      <c r="U148" s="109">
        <f>('Dep06'!F155+'Dep06'!G155)-'Dep06'!E155</f>
        <v>0</v>
      </c>
      <c r="V148" s="107">
        <f>('Dep13'!C155+'Dep13'!D155)-'Dep13'!B155</f>
        <v>0</v>
      </c>
      <c r="W148" s="109">
        <f>('Dep13'!F155+'Dep13'!G155)-'Dep13'!E155</f>
        <v>0</v>
      </c>
      <c r="X148" s="107">
        <f>('Dep83'!C155+'Dep83'!D155)-'Dep83'!B155</f>
        <v>0</v>
      </c>
      <c r="Y148" s="109">
        <f>('Dep83'!F155+'Dep83'!G155)-'Dep83'!E155</f>
        <v>0</v>
      </c>
      <c r="Z148" s="107">
        <f>('Dep84'!C155+'Dep84'!D155)-'Dep84'!B155</f>
        <v>0</v>
      </c>
      <c r="AA148" s="109">
        <f>('Dep84'!F155+'Dep84'!G155)-'Dep84'!E155</f>
        <v>0</v>
      </c>
    </row>
    <row r="149" spans="5:27" x14ac:dyDescent="0.25">
      <c r="E149" s="56">
        <v>44593</v>
      </c>
      <c r="F149" s="107">
        <f>Paca!B156-('Dep04'!B156+'Dep05'!B156+'Dep06'!B156+'Dep13'!B156+'Dep83'!B156+'Dep84'!B156)</f>
        <v>0</v>
      </c>
      <c r="G149" s="108">
        <f>Paca!C156-('Dep04'!C156+'Dep05'!C156+'Dep06'!C156+'Dep13'!C156+'Dep83'!C156+'Dep84'!C156)</f>
        <v>0</v>
      </c>
      <c r="H149" s="109">
        <f>Paca!D156-('Dep04'!D156+'Dep05'!D156+'Dep06'!D156+'Dep13'!D156+'Dep83'!D156+'Dep84'!D156)</f>
        <v>0</v>
      </c>
      <c r="I149" s="107">
        <f>Paca!E156-('Dep04'!E156+'Dep05'!E156+'Dep06'!E156+'Dep13'!E156+'Dep83'!E156+'Dep84'!E156)</f>
        <v>0</v>
      </c>
      <c r="J149" s="108">
        <f>Paca!F156-('Dep04'!F156+'Dep05'!F156+'Dep06'!F156+'Dep13'!F156+'Dep83'!F156+'Dep84'!F156)</f>
        <v>0</v>
      </c>
      <c r="K149" s="112">
        <f>Paca!G156-('Dep04'!G156+'Dep05'!G156+'Dep06'!G156+'Dep13'!G156+'Dep83'!G156+'Dep84'!G156)</f>
        <v>0</v>
      </c>
      <c r="L149" s="115">
        <f>('France métro'!C156+'France métro'!D156)-'France métro'!B156</f>
        <v>0</v>
      </c>
      <c r="M149" s="109">
        <f>('France métro'!F156+'France métro'!G156)-'France métro'!E156</f>
        <v>0</v>
      </c>
      <c r="N149" s="107">
        <f>(Paca!C156+Paca!D156)-Paca!B156</f>
        <v>0</v>
      </c>
      <c r="O149" s="109">
        <f>(Paca!F156+Paca!G156)-Paca!E156</f>
        <v>0</v>
      </c>
      <c r="P149" s="107">
        <f>('Dep04'!C156+'Dep04'!D156)-'Dep04'!B156</f>
        <v>0</v>
      </c>
      <c r="Q149" s="109">
        <f>('Dep04'!F156+'Dep04'!G156)-'Dep04'!E156</f>
        <v>0</v>
      </c>
      <c r="R149" s="107">
        <f>('Dep05'!C156+'Dep05'!D156)-'Dep05'!B156</f>
        <v>0</v>
      </c>
      <c r="S149" s="109">
        <f>('Dep05'!F156+'Dep05'!G156)-'Dep05'!E156</f>
        <v>0</v>
      </c>
      <c r="T149" s="107">
        <f>('Dep06'!C156+'Dep06'!D156)-'Dep06'!B156</f>
        <v>0</v>
      </c>
      <c r="U149" s="109">
        <f>('Dep06'!F156+'Dep06'!G156)-'Dep06'!E156</f>
        <v>0</v>
      </c>
      <c r="V149" s="107">
        <f>('Dep13'!C156+'Dep13'!D156)-'Dep13'!B156</f>
        <v>0</v>
      </c>
      <c r="W149" s="109">
        <f>('Dep13'!F156+'Dep13'!G156)-'Dep13'!E156</f>
        <v>0</v>
      </c>
      <c r="X149" s="107">
        <f>('Dep83'!C156+'Dep83'!D156)-'Dep83'!B156</f>
        <v>0</v>
      </c>
      <c r="Y149" s="109">
        <f>('Dep83'!F156+'Dep83'!G156)-'Dep83'!E156</f>
        <v>0</v>
      </c>
      <c r="Z149" s="107">
        <f>('Dep84'!C156+'Dep84'!D156)-'Dep84'!B156</f>
        <v>0</v>
      </c>
      <c r="AA149" s="109">
        <f>('Dep84'!F156+'Dep84'!G156)-'Dep84'!E156</f>
        <v>0</v>
      </c>
    </row>
    <row r="150" spans="5:27" x14ac:dyDescent="0.25">
      <c r="E150" s="56">
        <v>44621</v>
      </c>
      <c r="F150" s="107">
        <f>Paca!B157-('Dep04'!B157+'Dep05'!B157+'Dep06'!B157+'Dep13'!B157+'Dep83'!B157+'Dep84'!B157)</f>
        <v>0</v>
      </c>
      <c r="G150" s="108">
        <f>Paca!C157-('Dep04'!C157+'Dep05'!C157+'Dep06'!C157+'Dep13'!C157+'Dep83'!C157+'Dep84'!C157)</f>
        <v>0</v>
      </c>
      <c r="H150" s="109">
        <f>Paca!D157-('Dep04'!D157+'Dep05'!D157+'Dep06'!D157+'Dep13'!D157+'Dep83'!D157+'Dep84'!D157)</f>
        <v>0</v>
      </c>
      <c r="I150" s="107">
        <f>Paca!E157-('Dep04'!E157+'Dep05'!E157+'Dep06'!E157+'Dep13'!E157+'Dep83'!E157+'Dep84'!E157)</f>
        <v>0</v>
      </c>
      <c r="J150" s="108">
        <f>Paca!F157-('Dep04'!F157+'Dep05'!F157+'Dep06'!F157+'Dep13'!F157+'Dep83'!F157+'Dep84'!F157)</f>
        <v>0</v>
      </c>
      <c r="K150" s="112">
        <f>Paca!G157-('Dep04'!G157+'Dep05'!G157+'Dep06'!G157+'Dep13'!G157+'Dep83'!G157+'Dep84'!G157)</f>
        <v>0</v>
      </c>
      <c r="L150" s="115">
        <f>('France métro'!C157+'France métro'!D157)-'France métro'!B157</f>
        <v>0</v>
      </c>
      <c r="M150" s="109">
        <f>('France métro'!F157+'France métro'!G157)-'France métro'!E157</f>
        <v>0</v>
      </c>
      <c r="N150" s="107">
        <f>(Paca!C157+Paca!D157)-Paca!B157</f>
        <v>0</v>
      </c>
      <c r="O150" s="109">
        <f>(Paca!F157+Paca!G157)-Paca!E157</f>
        <v>0</v>
      </c>
      <c r="P150" s="107">
        <f>('Dep04'!C157+'Dep04'!D157)-'Dep04'!B157</f>
        <v>0</v>
      </c>
      <c r="Q150" s="109">
        <f>('Dep04'!F157+'Dep04'!G157)-'Dep04'!E157</f>
        <v>0</v>
      </c>
      <c r="R150" s="107">
        <f>('Dep05'!C157+'Dep05'!D157)-'Dep05'!B157</f>
        <v>0</v>
      </c>
      <c r="S150" s="109">
        <f>('Dep05'!F157+'Dep05'!G157)-'Dep05'!E157</f>
        <v>0</v>
      </c>
      <c r="T150" s="107">
        <f>('Dep06'!C157+'Dep06'!D157)-'Dep06'!B157</f>
        <v>0</v>
      </c>
      <c r="U150" s="109">
        <f>('Dep06'!F157+'Dep06'!G157)-'Dep06'!E157</f>
        <v>0</v>
      </c>
      <c r="V150" s="107">
        <f>('Dep13'!C157+'Dep13'!D157)-'Dep13'!B157</f>
        <v>0</v>
      </c>
      <c r="W150" s="109">
        <f>('Dep13'!F157+'Dep13'!G157)-'Dep13'!E157</f>
        <v>0</v>
      </c>
      <c r="X150" s="107">
        <f>('Dep83'!C157+'Dep83'!D157)-'Dep83'!B157</f>
        <v>0</v>
      </c>
      <c r="Y150" s="109">
        <f>('Dep83'!F157+'Dep83'!G157)-'Dep83'!E157</f>
        <v>0</v>
      </c>
      <c r="Z150" s="107">
        <f>('Dep84'!C157+'Dep84'!D157)-'Dep84'!B157</f>
        <v>0</v>
      </c>
      <c r="AA150" s="109">
        <f>('Dep84'!F157+'Dep84'!G157)-'Dep84'!E157</f>
        <v>0</v>
      </c>
    </row>
    <row r="151" spans="5:27" x14ac:dyDescent="0.25">
      <c r="E151" s="56">
        <v>44652</v>
      </c>
      <c r="F151" s="107">
        <f>Paca!B158-('Dep04'!B158+'Dep05'!B158+'Dep06'!B158+'Dep13'!B158+'Dep83'!B158+'Dep84'!B158)</f>
        <v>0</v>
      </c>
      <c r="G151" s="108">
        <f>Paca!C158-('Dep04'!C158+'Dep05'!C158+'Dep06'!C158+'Dep13'!C158+'Dep83'!C158+'Dep84'!C158)</f>
        <v>0</v>
      </c>
      <c r="H151" s="109">
        <f>Paca!D158-('Dep04'!D158+'Dep05'!D158+'Dep06'!D158+'Dep13'!D158+'Dep83'!D158+'Dep84'!D158)</f>
        <v>0</v>
      </c>
      <c r="I151" s="107">
        <f>Paca!E158-('Dep04'!E158+'Dep05'!E158+'Dep06'!E158+'Dep13'!E158+'Dep83'!E158+'Dep84'!E158)</f>
        <v>0</v>
      </c>
      <c r="J151" s="108">
        <f>Paca!F158-('Dep04'!F158+'Dep05'!F158+'Dep06'!F158+'Dep13'!F158+'Dep83'!F158+'Dep84'!F158)</f>
        <v>0</v>
      </c>
      <c r="K151" s="112">
        <f>Paca!G158-('Dep04'!G158+'Dep05'!G158+'Dep06'!G158+'Dep13'!G158+'Dep83'!G158+'Dep84'!G158)</f>
        <v>0</v>
      </c>
      <c r="L151" s="115">
        <f>('France métro'!C158+'France métro'!D158)-'France métro'!B158</f>
        <v>0</v>
      </c>
      <c r="M151" s="109">
        <f>('France métro'!F158+'France métro'!G158)-'France métro'!E158</f>
        <v>0</v>
      </c>
      <c r="N151" s="107">
        <f>(Paca!C158+Paca!D158)-Paca!B158</f>
        <v>0</v>
      </c>
      <c r="O151" s="109">
        <f>(Paca!F158+Paca!G158)-Paca!E158</f>
        <v>0</v>
      </c>
      <c r="P151" s="107">
        <f>('Dep04'!C158+'Dep04'!D158)-'Dep04'!B158</f>
        <v>0</v>
      </c>
      <c r="Q151" s="109">
        <f>('Dep04'!F158+'Dep04'!G158)-'Dep04'!E158</f>
        <v>0</v>
      </c>
      <c r="R151" s="107">
        <f>('Dep05'!C158+'Dep05'!D158)-'Dep05'!B158</f>
        <v>0</v>
      </c>
      <c r="S151" s="109">
        <f>('Dep05'!F158+'Dep05'!G158)-'Dep05'!E158</f>
        <v>0</v>
      </c>
      <c r="T151" s="107">
        <f>('Dep06'!C158+'Dep06'!D158)-'Dep06'!B158</f>
        <v>0</v>
      </c>
      <c r="U151" s="109">
        <f>('Dep06'!F158+'Dep06'!G158)-'Dep06'!E158</f>
        <v>0</v>
      </c>
      <c r="V151" s="107">
        <f>('Dep13'!C158+'Dep13'!D158)-'Dep13'!B158</f>
        <v>0</v>
      </c>
      <c r="W151" s="109">
        <f>('Dep13'!F158+'Dep13'!G158)-'Dep13'!E158</f>
        <v>0</v>
      </c>
      <c r="X151" s="107">
        <f>('Dep83'!C158+'Dep83'!D158)-'Dep83'!B158</f>
        <v>0</v>
      </c>
      <c r="Y151" s="109">
        <f>('Dep83'!F158+'Dep83'!G158)-'Dep83'!E158</f>
        <v>0</v>
      </c>
      <c r="Z151" s="107">
        <f>('Dep84'!C158+'Dep84'!D158)-'Dep84'!B158</f>
        <v>0</v>
      </c>
      <c r="AA151" s="109">
        <f>('Dep84'!F158+'Dep84'!G158)-'Dep84'!E158</f>
        <v>0</v>
      </c>
    </row>
    <row r="152" spans="5:27" x14ac:dyDescent="0.25">
      <c r="E152" s="56">
        <v>44682</v>
      </c>
      <c r="F152" s="107">
        <f>Paca!B159-('Dep04'!B159+'Dep05'!B159+'Dep06'!B159+'Dep13'!B159+'Dep83'!B159+'Dep84'!B159)</f>
        <v>0</v>
      </c>
      <c r="G152" s="108">
        <f>Paca!C159-('Dep04'!C159+'Dep05'!C159+'Dep06'!C159+'Dep13'!C159+'Dep83'!C159+'Dep84'!C159)</f>
        <v>0</v>
      </c>
      <c r="H152" s="109">
        <f>Paca!D159-('Dep04'!D159+'Dep05'!D159+'Dep06'!D159+'Dep13'!D159+'Dep83'!D159+'Dep84'!D159)</f>
        <v>0</v>
      </c>
      <c r="I152" s="107">
        <f>Paca!E159-('Dep04'!E159+'Dep05'!E159+'Dep06'!E159+'Dep13'!E159+'Dep83'!E159+'Dep84'!E159)</f>
        <v>0</v>
      </c>
      <c r="J152" s="108">
        <f>Paca!F159-('Dep04'!F159+'Dep05'!F159+'Dep06'!F159+'Dep13'!F159+'Dep83'!F159+'Dep84'!F159)</f>
        <v>0</v>
      </c>
      <c r="K152" s="112">
        <f>Paca!G159-('Dep04'!G159+'Dep05'!G159+'Dep06'!G159+'Dep13'!G159+'Dep83'!G159+'Dep84'!G159)</f>
        <v>0</v>
      </c>
      <c r="L152" s="115">
        <f>('France métro'!C159+'France métro'!D159)-'France métro'!B159</f>
        <v>0</v>
      </c>
      <c r="M152" s="109">
        <f>('France métro'!F159+'France métro'!G159)-'France métro'!E159</f>
        <v>0</v>
      </c>
      <c r="N152" s="107">
        <f>(Paca!C159+Paca!D159)-Paca!B159</f>
        <v>0</v>
      </c>
      <c r="O152" s="109">
        <f>(Paca!F159+Paca!G159)-Paca!E159</f>
        <v>0</v>
      </c>
      <c r="P152" s="107">
        <f>('Dep04'!C159+'Dep04'!D159)-'Dep04'!B159</f>
        <v>0</v>
      </c>
      <c r="Q152" s="109">
        <f>('Dep04'!F159+'Dep04'!G159)-'Dep04'!E159</f>
        <v>0</v>
      </c>
      <c r="R152" s="107">
        <f>('Dep05'!C159+'Dep05'!D159)-'Dep05'!B159</f>
        <v>0</v>
      </c>
      <c r="S152" s="109">
        <f>('Dep05'!F159+'Dep05'!G159)-'Dep05'!E159</f>
        <v>0</v>
      </c>
      <c r="T152" s="107">
        <f>('Dep06'!C159+'Dep06'!D159)-'Dep06'!B159</f>
        <v>0</v>
      </c>
      <c r="U152" s="109">
        <f>('Dep06'!F159+'Dep06'!G159)-'Dep06'!E159</f>
        <v>0</v>
      </c>
      <c r="V152" s="107">
        <f>('Dep13'!C159+'Dep13'!D159)-'Dep13'!B159</f>
        <v>0</v>
      </c>
      <c r="W152" s="109">
        <f>('Dep13'!F159+'Dep13'!G159)-'Dep13'!E159</f>
        <v>0</v>
      </c>
      <c r="X152" s="107">
        <f>('Dep83'!C159+'Dep83'!D159)-'Dep83'!B159</f>
        <v>0</v>
      </c>
      <c r="Y152" s="109">
        <f>('Dep83'!F159+'Dep83'!G159)-'Dep83'!E159</f>
        <v>0</v>
      </c>
      <c r="Z152" s="107">
        <f>('Dep84'!C159+'Dep84'!D159)-'Dep84'!B159</f>
        <v>0</v>
      </c>
      <c r="AA152" s="109">
        <f>('Dep84'!F159+'Dep84'!G159)-'Dep84'!E159</f>
        <v>0</v>
      </c>
    </row>
    <row r="153" spans="5:27" x14ac:dyDescent="0.25">
      <c r="E153" s="56">
        <v>44713</v>
      </c>
      <c r="F153" s="107">
        <f>Paca!B160-('Dep04'!B160+'Dep05'!B160+'Dep06'!B160+'Dep13'!B160+'Dep83'!B160+'Dep84'!B160)</f>
        <v>0</v>
      </c>
      <c r="G153" s="108">
        <f>Paca!C160-('Dep04'!C160+'Dep05'!C160+'Dep06'!C160+'Dep13'!C160+'Dep83'!C160+'Dep84'!C160)</f>
        <v>0</v>
      </c>
      <c r="H153" s="109">
        <f>Paca!D160-('Dep04'!D160+'Dep05'!D160+'Dep06'!D160+'Dep13'!D160+'Dep83'!D160+'Dep84'!D160)</f>
        <v>0</v>
      </c>
      <c r="I153" s="107">
        <f>Paca!E160-('Dep04'!E160+'Dep05'!E160+'Dep06'!E160+'Dep13'!E160+'Dep83'!E160+'Dep84'!E160)</f>
        <v>0</v>
      </c>
      <c r="J153" s="108">
        <f>Paca!F160-('Dep04'!F160+'Dep05'!F160+'Dep06'!F160+'Dep13'!F160+'Dep83'!F160+'Dep84'!F160)</f>
        <v>0</v>
      </c>
      <c r="K153" s="112">
        <f>Paca!G160-('Dep04'!G160+'Dep05'!G160+'Dep06'!G160+'Dep13'!G160+'Dep83'!G160+'Dep84'!G160)</f>
        <v>0</v>
      </c>
      <c r="L153" s="115">
        <f>('France métro'!C160+'France métro'!D160)-'France métro'!B160</f>
        <v>0</v>
      </c>
      <c r="M153" s="109">
        <f>('France métro'!F160+'France métro'!G160)-'France métro'!E160</f>
        <v>0</v>
      </c>
      <c r="N153" s="107">
        <f>(Paca!C160+Paca!D160)-Paca!B160</f>
        <v>0</v>
      </c>
      <c r="O153" s="109">
        <f>(Paca!F160+Paca!G160)-Paca!E160</f>
        <v>0</v>
      </c>
      <c r="P153" s="107">
        <f>('Dep04'!C160+'Dep04'!D160)-'Dep04'!B160</f>
        <v>0</v>
      </c>
      <c r="Q153" s="109">
        <f>('Dep04'!F160+'Dep04'!G160)-'Dep04'!E160</f>
        <v>0</v>
      </c>
      <c r="R153" s="107">
        <f>('Dep05'!C160+'Dep05'!D160)-'Dep05'!B160</f>
        <v>0</v>
      </c>
      <c r="S153" s="109">
        <f>('Dep05'!F160+'Dep05'!G160)-'Dep05'!E160</f>
        <v>0</v>
      </c>
      <c r="T153" s="107">
        <f>('Dep06'!C160+'Dep06'!D160)-'Dep06'!B160</f>
        <v>0</v>
      </c>
      <c r="U153" s="109">
        <f>('Dep06'!F160+'Dep06'!G160)-'Dep06'!E160</f>
        <v>0</v>
      </c>
      <c r="V153" s="107">
        <f>('Dep13'!C160+'Dep13'!D160)-'Dep13'!B160</f>
        <v>0</v>
      </c>
      <c r="W153" s="109">
        <f>('Dep13'!F160+'Dep13'!G160)-'Dep13'!E160</f>
        <v>0</v>
      </c>
      <c r="X153" s="107">
        <f>('Dep83'!C160+'Dep83'!D160)-'Dep83'!B160</f>
        <v>0</v>
      </c>
      <c r="Y153" s="109">
        <f>('Dep83'!F160+'Dep83'!G160)-'Dep83'!E160</f>
        <v>0</v>
      </c>
      <c r="Z153" s="107">
        <f>('Dep84'!C160+'Dep84'!D160)-'Dep84'!B160</f>
        <v>0</v>
      </c>
      <c r="AA153" s="109">
        <f>('Dep84'!F160+'Dep84'!G160)-'Dep84'!E160</f>
        <v>0</v>
      </c>
    </row>
    <row r="154" spans="5:27" x14ac:dyDescent="0.25">
      <c r="E154" s="56">
        <v>44743</v>
      </c>
      <c r="F154" s="107">
        <f>Paca!B161-('Dep04'!B161+'Dep05'!B161+'Dep06'!B161+'Dep13'!B161+'Dep83'!B161+'Dep84'!B161)</f>
        <v>0</v>
      </c>
      <c r="G154" s="108">
        <f>Paca!C161-('Dep04'!C161+'Dep05'!C161+'Dep06'!C161+'Dep13'!C161+'Dep83'!C161+'Dep84'!C161)</f>
        <v>0</v>
      </c>
      <c r="H154" s="109">
        <f>Paca!D161-('Dep04'!D161+'Dep05'!D161+'Dep06'!D161+'Dep13'!D161+'Dep83'!D161+'Dep84'!D161)</f>
        <v>0</v>
      </c>
      <c r="I154" s="107">
        <f>Paca!E161-('Dep04'!E161+'Dep05'!E161+'Dep06'!E161+'Dep13'!E161+'Dep83'!E161+'Dep84'!E161)</f>
        <v>0</v>
      </c>
      <c r="J154" s="108">
        <f>Paca!F161-('Dep04'!F161+'Dep05'!F161+'Dep06'!F161+'Dep13'!F161+'Dep83'!F161+'Dep84'!F161)</f>
        <v>0</v>
      </c>
      <c r="K154" s="112">
        <f>Paca!G161-('Dep04'!G161+'Dep05'!G161+'Dep06'!G161+'Dep13'!G161+'Dep83'!G161+'Dep84'!G161)</f>
        <v>0</v>
      </c>
      <c r="L154" s="115">
        <f>('France métro'!C161+'France métro'!D161)-'France métro'!B161</f>
        <v>0</v>
      </c>
      <c r="M154" s="109">
        <f>('France métro'!F161+'France métro'!G161)-'France métro'!E161</f>
        <v>0</v>
      </c>
      <c r="N154" s="107">
        <f>(Paca!C161+Paca!D161)-Paca!B161</f>
        <v>0</v>
      </c>
      <c r="O154" s="109">
        <f>(Paca!F161+Paca!G161)-Paca!E161</f>
        <v>0</v>
      </c>
      <c r="P154" s="107">
        <f>('Dep04'!C161+'Dep04'!D161)-'Dep04'!B161</f>
        <v>0</v>
      </c>
      <c r="Q154" s="109">
        <f>('Dep04'!F161+'Dep04'!G161)-'Dep04'!E161</f>
        <v>0</v>
      </c>
      <c r="R154" s="107">
        <f>('Dep05'!C161+'Dep05'!D161)-'Dep05'!B161</f>
        <v>0</v>
      </c>
      <c r="S154" s="109">
        <f>('Dep05'!F161+'Dep05'!G161)-'Dep05'!E161</f>
        <v>0</v>
      </c>
      <c r="T154" s="107">
        <f>('Dep06'!C161+'Dep06'!D161)-'Dep06'!B161</f>
        <v>0</v>
      </c>
      <c r="U154" s="109">
        <f>('Dep06'!F161+'Dep06'!G161)-'Dep06'!E161</f>
        <v>0</v>
      </c>
      <c r="V154" s="107">
        <f>('Dep13'!C161+'Dep13'!D161)-'Dep13'!B161</f>
        <v>0</v>
      </c>
      <c r="W154" s="109">
        <f>('Dep13'!F161+'Dep13'!G161)-'Dep13'!E161</f>
        <v>0</v>
      </c>
      <c r="X154" s="107">
        <f>('Dep83'!C161+'Dep83'!D161)-'Dep83'!B161</f>
        <v>0</v>
      </c>
      <c r="Y154" s="109">
        <f>('Dep83'!F161+'Dep83'!G161)-'Dep83'!E161</f>
        <v>0</v>
      </c>
      <c r="Z154" s="107">
        <f>('Dep84'!C161+'Dep84'!D161)-'Dep84'!B161</f>
        <v>0</v>
      </c>
      <c r="AA154" s="109">
        <f>('Dep84'!F161+'Dep84'!G161)-'Dep84'!E161</f>
        <v>0</v>
      </c>
    </row>
    <row r="155" spans="5:27" x14ac:dyDescent="0.25">
      <c r="E155" s="56">
        <v>44774</v>
      </c>
      <c r="F155" s="107">
        <f>Paca!B162-('Dep04'!B162+'Dep05'!B162+'Dep06'!B162+'Dep13'!B162+'Dep83'!B162+'Dep84'!B162)</f>
        <v>0</v>
      </c>
      <c r="G155" s="108">
        <f>Paca!C162-('Dep04'!C162+'Dep05'!C162+'Dep06'!C162+'Dep13'!C162+'Dep83'!C162+'Dep84'!C162)</f>
        <v>0</v>
      </c>
      <c r="H155" s="109">
        <f>Paca!D162-('Dep04'!D162+'Dep05'!D162+'Dep06'!D162+'Dep13'!D162+'Dep83'!D162+'Dep84'!D162)</f>
        <v>0</v>
      </c>
      <c r="I155" s="107">
        <f>Paca!E162-('Dep04'!E162+'Dep05'!E162+'Dep06'!E162+'Dep13'!E162+'Dep83'!E162+'Dep84'!E162)</f>
        <v>0</v>
      </c>
      <c r="J155" s="108">
        <f>Paca!F162-('Dep04'!F162+'Dep05'!F162+'Dep06'!F162+'Dep13'!F162+'Dep83'!F162+'Dep84'!F162)</f>
        <v>0</v>
      </c>
      <c r="K155" s="112">
        <f>Paca!G162-('Dep04'!G162+'Dep05'!G162+'Dep06'!G162+'Dep13'!G162+'Dep83'!G162+'Dep84'!G162)</f>
        <v>0</v>
      </c>
      <c r="L155" s="115">
        <f>('France métro'!C162+'France métro'!D162)-'France métro'!B162</f>
        <v>0</v>
      </c>
      <c r="M155" s="109">
        <f>('France métro'!F162+'France métro'!G162)-'France métro'!E162</f>
        <v>0</v>
      </c>
      <c r="N155" s="107">
        <f>(Paca!C162+Paca!D162)-Paca!B162</f>
        <v>0</v>
      </c>
      <c r="O155" s="109">
        <f>(Paca!F162+Paca!G162)-Paca!E162</f>
        <v>0</v>
      </c>
      <c r="P155" s="107">
        <f>('Dep04'!C162+'Dep04'!D162)-'Dep04'!B162</f>
        <v>0</v>
      </c>
      <c r="Q155" s="109">
        <f>('Dep04'!F162+'Dep04'!G162)-'Dep04'!E162</f>
        <v>0</v>
      </c>
      <c r="R155" s="107">
        <f>('Dep05'!C162+'Dep05'!D162)-'Dep05'!B162</f>
        <v>0</v>
      </c>
      <c r="S155" s="109">
        <f>('Dep05'!F162+'Dep05'!G162)-'Dep05'!E162</f>
        <v>0</v>
      </c>
      <c r="T155" s="107">
        <f>('Dep06'!C162+'Dep06'!D162)-'Dep06'!B162</f>
        <v>0</v>
      </c>
      <c r="U155" s="109">
        <f>('Dep06'!F162+'Dep06'!G162)-'Dep06'!E162</f>
        <v>0</v>
      </c>
      <c r="V155" s="107">
        <f>('Dep13'!C162+'Dep13'!D162)-'Dep13'!B162</f>
        <v>0</v>
      </c>
      <c r="W155" s="109">
        <f>('Dep13'!F162+'Dep13'!G162)-'Dep13'!E162</f>
        <v>0</v>
      </c>
      <c r="X155" s="107">
        <f>('Dep83'!C162+'Dep83'!D162)-'Dep83'!B162</f>
        <v>0</v>
      </c>
      <c r="Y155" s="109">
        <f>('Dep83'!F162+'Dep83'!G162)-'Dep83'!E162</f>
        <v>0</v>
      </c>
      <c r="Z155" s="107">
        <f>('Dep84'!C162+'Dep84'!D162)-'Dep84'!B162</f>
        <v>0</v>
      </c>
      <c r="AA155" s="109">
        <f>('Dep84'!F162+'Dep84'!G162)-'Dep84'!E162</f>
        <v>0</v>
      </c>
    </row>
    <row r="156" spans="5:27" x14ac:dyDescent="0.25">
      <c r="E156" s="56">
        <v>44805</v>
      </c>
      <c r="F156" s="107">
        <f>Paca!B163-('Dep04'!B163+'Dep05'!B163+'Dep06'!B163+'Dep13'!B163+'Dep83'!B163+'Dep84'!B163)</f>
        <v>0</v>
      </c>
      <c r="G156" s="108">
        <f>Paca!C163-('Dep04'!C163+'Dep05'!C163+'Dep06'!C163+'Dep13'!C163+'Dep83'!C163+'Dep84'!C163)</f>
        <v>0</v>
      </c>
      <c r="H156" s="109">
        <f>Paca!D163-('Dep04'!D163+'Dep05'!D163+'Dep06'!D163+'Dep13'!D163+'Dep83'!D163+'Dep84'!D163)</f>
        <v>0</v>
      </c>
      <c r="I156" s="107">
        <f>Paca!E163-('Dep04'!E163+'Dep05'!E163+'Dep06'!E163+'Dep13'!E163+'Dep83'!E163+'Dep84'!E163)</f>
        <v>0</v>
      </c>
      <c r="J156" s="108">
        <f>Paca!F163-('Dep04'!F163+'Dep05'!F163+'Dep06'!F163+'Dep13'!F163+'Dep83'!F163+'Dep84'!F163)</f>
        <v>0</v>
      </c>
      <c r="K156" s="112">
        <f>Paca!G163-('Dep04'!G163+'Dep05'!G163+'Dep06'!G163+'Dep13'!G163+'Dep83'!G163+'Dep84'!G163)</f>
        <v>0</v>
      </c>
      <c r="L156" s="115">
        <f>('France métro'!C163+'France métro'!D163)-'France métro'!B163</f>
        <v>0</v>
      </c>
      <c r="M156" s="109">
        <f>('France métro'!F163+'France métro'!G163)-'France métro'!E163</f>
        <v>0</v>
      </c>
      <c r="N156" s="107">
        <f>(Paca!C163+Paca!D163)-Paca!B163</f>
        <v>0</v>
      </c>
      <c r="O156" s="109">
        <f>(Paca!F163+Paca!G163)-Paca!E163</f>
        <v>0</v>
      </c>
      <c r="P156" s="107">
        <f>('Dep04'!C163+'Dep04'!D163)-'Dep04'!B163</f>
        <v>0</v>
      </c>
      <c r="Q156" s="109">
        <f>('Dep04'!F163+'Dep04'!G163)-'Dep04'!E163</f>
        <v>0</v>
      </c>
      <c r="R156" s="107">
        <f>('Dep05'!C163+'Dep05'!D163)-'Dep05'!B163</f>
        <v>0</v>
      </c>
      <c r="S156" s="109">
        <f>('Dep05'!F163+'Dep05'!G163)-'Dep05'!E163</f>
        <v>0</v>
      </c>
      <c r="T156" s="107">
        <f>('Dep06'!C163+'Dep06'!D163)-'Dep06'!B163</f>
        <v>0</v>
      </c>
      <c r="U156" s="109">
        <f>('Dep06'!F163+'Dep06'!G163)-'Dep06'!E163</f>
        <v>0</v>
      </c>
      <c r="V156" s="107">
        <f>('Dep13'!C163+'Dep13'!D163)-'Dep13'!B163</f>
        <v>0</v>
      </c>
      <c r="W156" s="109">
        <f>('Dep13'!F163+'Dep13'!G163)-'Dep13'!E163</f>
        <v>0</v>
      </c>
      <c r="X156" s="107">
        <f>('Dep83'!C163+'Dep83'!D163)-'Dep83'!B163</f>
        <v>0</v>
      </c>
      <c r="Y156" s="109">
        <f>('Dep83'!F163+'Dep83'!G163)-'Dep83'!E163</f>
        <v>0</v>
      </c>
      <c r="Z156" s="107">
        <f>('Dep84'!C163+'Dep84'!D163)-'Dep84'!B163</f>
        <v>0</v>
      </c>
      <c r="AA156" s="109">
        <f>('Dep84'!F163+'Dep84'!G163)-'Dep84'!E163</f>
        <v>0</v>
      </c>
    </row>
    <row r="157" spans="5:27" x14ac:dyDescent="0.25">
      <c r="E157" s="56">
        <v>44835</v>
      </c>
      <c r="F157" s="107">
        <f>Paca!B164-('Dep04'!B164+'Dep05'!B164+'Dep06'!B164+'Dep13'!B164+'Dep83'!B164+'Dep84'!B164)</f>
        <v>0</v>
      </c>
      <c r="G157" s="108">
        <f>Paca!C164-('Dep04'!C164+'Dep05'!C164+'Dep06'!C164+'Dep13'!C164+'Dep83'!C164+'Dep84'!C164)</f>
        <v>0</v>
      </c>
      <c r="H157" s="109">
        <f>Paca!D164-('Dep04'!D164+'Dep05'!D164+'Dep06'!D164+'Dep13'!D164+'Dep83'!D164+'Dep84'!D164)</f>
        <v>0</v>
      </c>
      <c r="I157" s="107">
        <f>Paca!E164-('Dep04'!E164+'Dep05'!E164+'Dep06'!E164+'Dep13'!E164+'Dep83'!E164+'Dep84'!E164)</f>
        <v>0</v>
      </c>
      <c r="J157" s="108">
        <f>Paca!F164-('Dep04'!F164+'Dep05'!F164+'Dep06'!F164+'Dep13'!F164+'Dep83'!F164+'Dep84'!F164)</f>
        <v>0</v>
      </c>
      <c r="K157" s="112">
        <f>Paca!G164-('Dep04'!G164+'Dep05'!G164+'Dep06'!G164+'Dep13'!G164+'Dep83'!G164+'Dep84'!G164)</f>
        <v>0</v>
      </c>
      <c r="L157" s="115">
        <f>('France métro'!C164+'France métro'!D164)-'France métro'!B164</f>
        <v>0</v>
      </c>
      <c r="M157" s="109">
        <f>('France métro'!F164+'France métro'!G164)-'France métro'!E164</f>
        <v>0</v>
      </c>
      <c r="N157" s="107">
        <f>(Paca!C164+Paca!D164)-Paca!B164</f>
        <v>0</v>
      </c>
      <c r="O157" s="109">
        <f>(Paca!F164+Paca!G164)-Paca!E164</f>
        <v>0</v>
      </c>
      <c r="P157" s="107">
        <f>('Dep04'!C164+'Dep04'!D164)-'Dep04'!B164</f>
        <v>0</v>
      </c>
      <c r="Q157" s="109">
        <f>('Dep04'!F164+'Dep04'!G164)-'Dep04'!E164</f>
        <v>0</v>
      </c>
      <c r="R157" s="107">
        <f>('Dep05'!C164+'Dep05'!D164)-'Dep05'!B164</f>
        <v>0</v>
      </c>
      <c r="S157" s="109">
        <f>('Dep05'!F164+'Dep05'!G164)-'Dep05'!E164</f>
        <v>0</v>
      </c>
      <c r="T157" s="107">
        <f>('Dep06'!C164+'Dep06'!D164)-'Dep06'!B164</f>
        <v>0</v>
      </c>
      <c r="U157" s="109">
        <f>('Dep06'!F164+'Dep06'!G164)-'Dep06'!E164</f>
        <v>0</v>
      </c>
      <c r="V157" s="107">
        <f>('Dep13'!C164+'Dep13'!D164)-'Dep13'!B164</f>
        <v>0</v>
      </c>
      <c r="W157" s="109">
        <f>('Dep13'!F164+'Dep13'!G164)-'Dep13'!E164</f>
        <v>0</v>
      </c>
      <c r="X157" s="107">
        <f>('Dep83'!C164+'Dep83'!D164)-'Dep83'!B164</f>
        <v>0</v>
      </c>
      <c r="Y157" s="109">
        <f>('Dep83'!F164+'Dep83'!G164)-'Dep83'!E164</f>
        <v>0</v>
      </c>
      <c r="Z157" s="107">
        <f>('Dep84'!C164+'Dep84'!D164)-'Dep84'!B164</f>
        <v>0</v>
      </c>
      <c r="AA157" s="109">
        <f>('Dep84'!F164+'Dep84'!G164)-'Dep84'!E164</f>
        <v>0</v>
      </c>
    </row>
    <row r="158" spans="5:27" x14ac:dyDescent="0.25">
      <c r="E158" s="56">
        <v>44866</v>
      </c>
      <c r="F158" s="107">
        <f>Paca!B165-('Dep04'!B165+'Dep05'!B165+'Dep06'!B165+'Dep13'!B165+'Dep83'!B165+'Dep84'!B165)</f>
        <v>0</v>
      </c>
      <c r="G158" s="108">
        <f>Paca!C165-('Dep04'!C165+'Dep05'!C165+'Dep06'!C165+'Dep13'!C165+'Dep83'!C165+'Dep84'!C165)</f>
        <v>0</v>
      </c>
      <c r="H158" s="109">
        <f>Paca!D165-('Dep04'!D165+'Dep05'!D165+'Dep06'!D165+'Dep13'!D165+'Dep83'!D165+'Dep84'!D165)</f>
        <v>0</v>
      </c>
      <c r="I158" s="107">
        <f>Paca!E165-('Dep04'!E165+'Dep05'!E165+'Dep06'!E165+'Dep13'!E165+'Dep83'!E165+'Dep84'!E165)</f>
        <v>0</v>
      </c>
      <c r="J158" s="108">
        <f>Paca!F165-('Dep04'!F165+'Dep05'!F165+'Dep06'!F165+'Dep13'!F165+'Dep83'!F165+'Dep84'!F165)</f>
        <v>0</v>
      </c>
      <c r="K158" s="112">
        <f>Paca!G165-('Dep04'!G165+'Dep05'!G165+'Dep06'!G165+'Dep13'!G165+'Dep83'!G165+'Dep84'!G165)</f>
        <v>0</v>
      </c>
      <c r="L158" s="115">
        <f>('France métro'!C165+'France métro'!D165)-'France métro'!B165</f>
        <v>0</v>
      </c>
      <c r="M158" s="109">
        <f>('France métro'!F165+'France métro'!G165)-'France métro'!E165</f>
        <v>0</v>
      </c>
      <c r="N158" s="107">
        <f>(Paca!C165+Paca!D165)-Paca!B165</f>
        <v>0</v>
      </c>
      <c r="O158" s="109">
        <f>(Paca!F165+Paca!G165)-Paca!E165</f>
        <v>0</v>
      </c>
      <c r="P158" s="107">
        <f>('Dep04'!C165+'Dep04'!D165)-'Dep04'!B165</f>
        <v>0</v>
      </c>
      <c r="Q158" s="109">
        <f>('Dep04'!F165+'Dep04'!G165)-'Dep04'!E165</f>
        <v>0</v>
      </c>
      <c r="R158" s="107">
        <f>('Dep05'!C165+'Dep05'!D165)-'Dep05'!B165</f>
        <v>0</v>
      </c>
      <c r="S158" s="109">
        <f>('Dep05'!F165+'Dep05'!G165)-'Dep05'!E165</f>
        <v>0</v>
      </c>
      <c r="T158" s="107">
        <f>('Dep06'!C165+'Dep06'!D165)-'Dep06'!B165</f>
        <v>0</v>
      </c>
      <c r="U158" s="109">
        <f>('Dep06'!F165+'Dep06'!G165)-'Dep06'!E165</f>
        <v>0</v>
      </c>
      <c r="V158" s="107">
        <f>('Dep13'!C165+'Dep13'!D165)-'Dep13'!B165</f>
        <v>0</v>
      </c>
      <c r="W158" s="109">
        <f>('Dep13'!F165+'Dep13'!G165)-'Dep13'!E165</f>
        <v>0</v>
      </c>
      <c r="X158" s="107">
        <f>('Dep83'!C165+'Dep83'!D165)-'Dep83'!B165</f>
        <v>0</v>
      </c>
      <c r="Y158" s="109">
        <f>('Dep83'!F165+'Dep83'!G165)-'Dep83'!E165</f>
        <v>0</v>
      </c>
      <c r="Z158" s="107">
        <f>('Dep84'!C165+'Dep84'!D165)-'Dep84'!B165</f>
        <v>0</v>
      </c>
      <c r="AA158" s="109">
        <f>('Dep84'!F165+'Dep84'!G165)-'Dep84'!E165</f>
        <v>0</v>
      </c>
    </row>
    <row r="159" spans="5:27" x14ac:dyDescent="0.25">
      <c r="E159" s="56">
        <v>44896</v>
      </c>
      <c r="F159" s="107">
        <f>Paca!B166-('Dep04'!B166+'Dep05'!B166+'Dep06'!B166+'Dep13'!B166+'Dep83'!B166+'Dep84'!B166)</f>
        <v>0</v>
      </c>
      <c r="G159" s="108">
        <f>Paca!C166-('Dep04'!C166+'Dep05'!C166+'Dep06'!C166+'Dep13'!C166+'Dep83'!C166+'Dep84'!C166)</f>
        <v>0</v>
      </c>
      <c r="H159" s="109">
        <f>Paca!D166-('Dep04'!D166+'Dep05'!D166+'Dep06'!D166+'Dep13'!D166+'Dep83'!D166+'Dep84'!D166)</f>
        <v>0</v>
      </c>
      <c r="I159" s="107">
        <f>Paca!E166-('Dep04'!E166+'Dep05'!E166+'Dep06'!E166+'Dep13'!E166+'Dep83'!E166+'Dep84'!E166)</f>
        <v>0</v>
      </c>
      <c r="J159" s="108">
        <f>Paca!F166-('Dep04'!F166+'Dep05'!F166+'Dep06'!F166+'Dep13'!F166+'Dep83'!F166+'Dep84'!F166)</f>
        <v>0</v>
      </c>
      <c r="K159" s="112">
        <f>Paca!G166-('Dep04'!G166+'Dep05'!G166+'Dep06'!G166+'Dep13'!G166+'Dep83'!G166+'Dep84'!G166)</f>
        <v>0</v>
      </c>
      <c r="L159" s="115">
        <f>('France métro'!C166+'France métro'!D166)-'France métro'!B166</f>
        <v>0</v>
      </c>
      <c r="M159" s="109">
        <f>('France métro'!F166+'France métro'!G166)-'France métro'!E166</f>
        <v>0</v>
      </c>
      <c r="N159" s="107">
        <f>(Paca!C166+Paca!D166)-Paca!B166</f>
        <v>0</v>
      </c>
      <c r="O159" s="109">
        <f>(Paca!F166+Paca!G166)-Paca!E166</f>
        <v>0</v>
      </c>
      <c r="P159" s="107">
        <f>('Dep04'!C166+'Dep04'!D166)-'Dep04'!B166</f>
        <v>0</v>
      </c>
      <c r="Q159" s="109">
        <f>('Dep04'!F166+'Dep04'!G166)-'Dep04'!E166</f>
        <v>0</v>
      </c>
      <c r="R159" s="107">
        <f>('Dep05'!C166+'Dep05'!D166)-'Dep05'!B166</f>
        <v>0</v>
      </c>
      <c r="S159" s="109">
        <f>('Dep05'!F166+'Dep05'!G166)-'Dep05'!E166</f>
        <v>0</v>
      </c>
      <c r="T159" s="107">
        <f>('Dep06'!C166+'Dep06'!D166)-'Dep06'!B166</f>
        <v>0</v>
      </c>
      <c r="U159" s="109">
        <f>('Dep06'!F166+'Dep06'!G166)-'Dep06'!E166</f>
        <v>0</v>
      </c>
      <c r="V159" s="107">
        <f>('Dep13'!C166+'Dep13'!D166)-'Dep13'!B166</f>
        <v>0</v>
      </c>
      <c r="W159" s="109">
        <f>('Dep13'!F166+'Dep13'!G166)-'Dep13'!E166</f>
        <v>0</v>
      </c>
      <c r="X159" s="107">
        <f>('Dep83'!C166+'Dep83'!D166)-'Dep83'!B166</f>
        <v>0</v>
      </c>
      <c r="Y159" s="109">
        <f>('Dep83'!F166+'Dep83'!G166)-'Dep83'!E166</f>
        <v>0</v>
      </c>
      <c r="Z159" s="107">
        <f>('Dep84'!C166+'Dep84'!D166)-'Dep84'!B166</f>
        <v>0</v>
      </c>
      <c r="AA159" s="109">
        <f>('Dep84'!F166+'Dep84'!G166)-'Dep84'!E166</f>
        <v>0</v>
      </c>
    </row>
    <row r="160" spans="5:27" x14ac:dyDescent="0.25">
      <c r="E160" s="56">
        <v>44927</v>
      </c>
      <c r="F160" s="107">
        <f>Paca!B167-('Dep04'!B167+'Dep05'!B167+'Dep06'!B167+'Dep13'!B167+'Dep83'!B167+'Dep84'!B167)</f>
        <v>0</v>
      </c>
      <c r="G160" s="108">
        <f>Paca!C167-('Dep04'!C167+'Dep05'!C167+'Dep06'!C167+'Dep13'!C167+'Dep83'!C167+'Dep84'!C167)</f>
        <v>0</v>
      </c>
      <c r="H160" s="109">
        <f>Paca!D167-('Dep04'!D167+'Dep05'!D167+'Dep06'!D167+'Dep13'!D167+'Dep83'!D167+'Dep84'!D167)</f>
        <v>0</v>
      </c>
      <c r="I160" s="107">
        <f>Paca!E167-('Dep04'!E167+'Dep05'!E167+'Dep06'!E167+'Dep13'!E167+'Dep83'!E167+'Dep84'!E167)</f>
        <v>0</v>
      </c>
      <c r="J160" s="108">
        <f>Paca!F167-('Dep04'!F167+'Dep05'!F167+'Dep06'!F167+'Dep13'!F167+'Dep83'!F167+'Dep84'!F167)</f>
        <v>0</v>
      </c>
      <c r="K160" s="112">
        <f>Paca!G167-('Dep04'!G167+'Dep05'!G167+'Dep06'!G167+'Dep13'!G167+'Dep83'!G167+'Dep84'!G167)</f>
        <v>0</v>
      </c>
      <c r="L160" s="115">
        <f>('France métro'!C167+'France métro'!D167)-'France métro'!B167</f>
        <v>0</v>
      </c>
      <c r="M160" s="109">
        <f>('France métro'!F167+'France métro'!G167)-'France métro'!E167</f>
        <v>0</v>
      </c>
      <c r="N160" s="107">
        <f>(Paca!C167+Paca!D167)-Paca!B167</f>
        <v>0</v>
      </c>
      <c r="O160" s="109">
        <f>(Paca!F167+Paca!G167)-Paca!E167</f>
        <v>0</v>
      </c>
      <c r="P160" s="107">
        <f>('Dep04'!C167+'Dep04'!D167)-'Dep04'!B167</f>
        <v>0</v>
      </c>
      <c r="Q160" s="109">
        <f>('Dep04'!F167+'Dep04'!G167)-'Dep04'!E167</f>
        <v>0</v>
      </c>
      <c r="R160" s="107">
        <f>('Dep05'!C167+'Dep05'!D167)-'Dep05'!B167</f>
        <v>0</v>
      </c>
      <c r="S160" s="109">
        <f>('Dep05'!F167+'Dep05'!G167)-'Dep05'!E167</f>
        <v>0</v>
      </c>
      <c r="T160" s="107">
        <f>('Dep06'!C167+'Dep06'!D167)-'Dep06'!B167</f>
        <v>0</v>
      </c>
      <c r="U160" s="109">
        <f>('Dep06'!F167+'Dep06'!G167)-'Dep06'!E167</f>
        <v>0</v>
      </c>
      <c r="V160" s="107">
        <f>('Dep13'!C167+'Dep13'!D167)-'Dep13'!B167</f>
        <v>0</v>
      </c>
      <c r="W160" s="109">
        <f>('Dep13'!F167+'Dep13'!G167)-'Dep13'!E167</f>
        <v>0</v>
      </c>
      <c r="X160" s="107">
        <f>('Dep83'!C167+'Dep83'!D167)-'Dep83'!B167</f>
        <v>0</v>
      </c>
      <c r="Y160" s="109">
        <f>('Dep83'!F167+'Dep83'!G167)-'Dep83'!E167</f>
        <v>0</v>
      </c>
      <c r="Z160" s="107">
        <f>('Dep84'!C167+'Dep84'!D167)-'Dep84'!B167</f>
        <v>0</v>
      </c>
      <c r="AA160" s="109">
        <f>('Dep84'!F167+'Dep84'!G167)-'Dep84'!E167</f>
        <v>0</v>
      </c>
    </row>
    <row r="161" spans="5:27" x14ac:dyDescent="0.25">
      <c r="E161" s="56">
        <v>44958</v>
      </c>
      <c r="F161" s="107">
        <f>Paca!B168-('Dep04'!B168+'Dep05'!B168+'Dep06'!B168+'Dep13'!B168+'Dep83'!B168+'Dep84'!B168)</f>
        <v>0</v>
      </c>
      <c r="G161" s="108">
        <f>Paca!C168-('Dep04'!C168+'Dep05'!C168+'Dep06'!C168+'Dep13'!C168+'Dep83'!C168+'Dep84'!C168)</f>
        <v>0</v>
      </c>
      <c r="H161" s="109">
        <f>Paca!D168-('Dep04'!D168+'Dep05'!D168+'Dep06'!D168+'Dep13'!D168+'Dep83'!D168+'Dep84'!D168)</f>
        <v>0</v>
      </c>
      <c r="I161" s="107">
        <f>Paca!E168-('Dep04'!E168+'Dep05'!E168+'Dep06'!E168+'Dep13'!E168+'Dep83'!E168+'Dep84'!E168)</f>
        <v>0</v>
      </c>
      <c r="J161" s="108">
        <f>Paca!F168-('Dep04'!F168+'Dep05'!F168+'Dep06'!F168+'Dep13'!F168+'Dep83'!F168+'Dep84'!F168)</f>
        <v>0</v>
      </c>
      <c r="K161" s="112">
        <f>Paca!G168-('Dep04'!G168+'Dep05'!G168+'Dep06'!G168+'Dep13'!G168+'Dep83'!G168+'Dep84'!G168)</f>
        <v>0</v>
      </c>
      <c r="L161" s="115">
        <f>('France métro'!C168+'France métro'!D168)-'France métro'!B168</f>
        <v>0</v>
      </c>
      <c r="M161" s="109">
        <f>('France métro'!F168+'France métro'!G168)-'France métro'!E168</f>
        <v>0</v>
      </c>
      <c r="N161" s="107">
        <f>(Paca!C168+Paca!D168)-Paca!B168</f>
        <v>0</v>
      </c>
      <c r="O161" s="109">
        <f>(Paca!F168+Paca!G168)-Paca!E168</f>
        <v>0</v>
      </c>
      <c r="P161" s="107">
        <f>('Dep04'!C168+'Dep04'!D168)-'Dep04'!B168</f>
        <v>0</v>
      </c>
      <c r="Q161" s="109">
        <f>('Dep04'!F168+'Dep04'!G168)-'Dep04'!E168</f>
        <v>0</v>
      </c>
      <c r="R161" s="107">
        <f>('Dep05'!C168+'Dep05'!D168)-'Dep05'!B168</f>
        <v>0</v>
      </c>
      <c r="S161" s="109">
        <f>('Dep05'!F168+'Dep05'!G168)-'Dep05'!E168</f>
        <v>0</v>
      </c>
      <c r="T161" s="107">
        <f>('Dep06'!C168+'Dep06'!D168)-'Dep06'!B168</f>
        <v>0</v>
      </c>
      <c r="U161" s="109">
        <f>('Dep06'!F168+'Dep06'!G168)-'Dep06'!E168</f>
        <v>0</v>
      </c>
      <c r="V161" s="107">
        <f>('Dep13'!C168+'Dep13'!D168)-'Dep13'!B168</f>
        <v>0</v>
      </c>
      <c r="W161" s="109">
        <f>('Dep13'!F168+'Dep13'!G168)-'Dep13'!E168</f>
        <v>0</v>
      </c>
      <c r="X161" s="107">
        <f>('Dep83'!C168+'Dep83'!D168)-'Dep83'!B168</f>
        <v>0</v>
      </c>
      <c r="Y161" s="109">
        <f>('Dep83'!F168+'Dep83'!G168)-'Dep83'!E168</f>
        <v>0</v>
      </c>
      <c r="Z161" s="107">
        <f>('Dep84'!C168+'Dep84'!D168)-'Dep84'!B168</f>
        <v>0</v>
      </c>
      <c r="AA161" s="109">
        <f>('Dep84'!F168+'Dep84'!G168)-'Dep84'!E168</f>
        <v>0</v>
      </c>
    </row>
    <row r="162" spans="5:27" x14ac:dyDescent="0.25">
      <c r="E162" s="56">
        <v>44986</v>
      </c>
      <c r="F162" s="107">
        <f>Paca!B169-('Dep04'!B169+'Dep05'!B169+'Dep06'!B169+'Dep13'!B169+'Dep83'!B169+'Dep84'!B169)</f>
        <v>0</v>
      </c>
      <c r="G162" s="108">
        <f>Paca!C169-('Dep04'!C169+'Dep05'!C169+'Dep06'!C169+'Dep13'!C169+'Dep83'!C169+'Dep84'!C169)</f>
        <v>0</v>
      </c>
      <c r="H162" s="109">
        <f>Paca!D169-('Dep04'!D169+'Dep05'!D169+'Dep06'!D169+'Dep13'!D169+'Dep83'!D169+'Dep84'!D169)</f>
        <v>0</v>
      </c>
      <c r="I162" s="107">
        <f>Paca!E169-('Dep04'!E169+'Dep05'!E169+'Dep06'!E169+'Dep13'!E169+'Dep83'!E169+'Dep84'!E169)</f>
        <v>0</v>
      </c>
      <c r="J162" s="108">
        <f>Paca!F169-('Dep04'!F169+'Dep05'!F169+'Dep06'!F169+'Dep13'!F169+'Dep83'!F169+'Dep84'!F169)</f>
        <v>0</v>
      </c>
      <c r="K162" s="112">
        <f>Paca!G169-('Dep04'!G169+'Dep05'!G169+'Dep06'!G169+'Dep13'!G169+'Dep83'!G169+'Dep84'!G169)</f>
        <v>0</v>
      </c>
      <c r="L162" s="115">
        <f>('France métro'!C169+'France métro'!D169)-'France métro'!B169</f>
        <v>0</v>
      </c>
      <c r="M162" s="109">
        <f>('France métro'!F169+'France métro'!G169)-'France métro'!E169</f>
        <v>0</v>
      </c>
      <c r="N162" s="107">
        <f>(Paca!C169+Paca!D169)-Paca!B169</f>
        <v>0</v>
      </c>
      <c r="O162" s="109">
        <f>(Paca!F169+Paca!G169)-Paca!E169</f>
        <v>0</v>
      </c>
      <c r="P162" s="107">
        <f>('Dep04'!C169+'Dep04'!D169)-'Dep04'!B169</f>
        <v>0</v>
      </c>
      <c r="Q162" s="109">
        <f>('Dep04'!F169+'Dep04'!G169)-'Dep04'!E169</f>
        <v>0</v>
      </c>
      <c r="R162" s="107">
        <f>('Dep05'!C169+'Dep05'!D169)-'Dep05'!B169</f>
        <v>0</v>
      </c>
      <c r="S162" s="109">
        <f>('Dep05'!F169+'Dep05'!G169)-'Dep05'!E169</f>
        <v>0</v>
      </c>
      <c r="T162" s="107">
        <f>('Dep06'!C169+'Dep06'!D169)-'Dep06'!B169</f>
        <v>0</v>
      </c>
      <c r="U162" s="109">
        <f>('Dep06'!F169+'Dep06'!G169)-'Dep06'!E169</f>
        <v>0</v>
      </c>
      <c r="V162" s="107">
        <f>('Dep13'!C169+'Dep13'!D169)-'Dep13'!B169</f>
        <v>0</v>
      </c>
      <c r="W162" s="109">
        <f>('Dep13'!F169+'Dep13'!G169)-'Dep13'!E169</f>
        <v>0</v>
      </c>
      <c r="X162" s="107">
        <f>('Dep83'!C169+'Dep83'!D169)-'Dep83'!B169</f>
        <v>0</v>
      </c>
      <c r="Y162" s="109">
        <f>('Dep83'!F169+'Dep83'!G169)-'Dep83'!E169</f>
        <v>0</v>
      </c>
      <c r="Z162" s="107">
        <f>('Dep84'!C169+'Dep84'!D169)-'Dep84'!B169</f>
        <v>0</v>
      </c>
      <c r="AA162" s="109">
        <f>('Dep84'!F169+'Dep84'!G169)-'Dep84'!E169</f>
        <v>0</v>
      </c>
    </row>
    <row r="163" spans="5:27" x14ac:dyDescent="0.25">
      <c r="E163" s="56">
        <v>45017</v>
      </c>
      <c r="F163" s="107">
        <f>Paca!B170-('Dep04'!B170+'Dep05'!B170+'Dep06'!B170+'Dep13'!B170+'Dep83'!B170+'Dep84'!B170)</f>
        <v>0</v>
      </c>
      <c r="G163" s="108">
        <f>Paca!C170-('Dep04'!C170+'Dep05'!C170+'Dep06'!C170+'Dep13'!C170+'Dep83'!C170+'Dep84'!C170)</f>
        <v>0</v>
      </c>
      <c r="H163" s="109">
        <f>Paca!D170-('Dep04'!D170+'Dep05'!D170+'Dep06'!D170+'Dep13'!D170+'Dep83'!D170+'Dep84'!D170)</f>
        <v>0</v>
      </c>
      <c r="I163" s="107">
        <f>Paca!E170-('Dep04'!E170+'Dep05'!E170+'Dep06'!E170+'Dep13'!E170+'Dep83'!E170+'Dep84'!E170)</f>
        <v>0</v>
      </c>
      <c r="J163" s="108">
        <f>Paca!F170-('Dep04'!F170+'Dep05'!F170+'Dep06'!F170+'Dep13'!F170+'Dep83'!F170+'Dep84'!F170)</f>
        <v>0</v>
      </c>
      <c r="K163" s="112">
        <f>Paca!G170-('Dep04'!G170+'Dep05'!G170+'Dep06'!G170+'Dep13'!G170+'Dep83'!G170+'Dep84'!G170)</f>
        <v>0</v>
      </c>
      <c r="L163" s="115">
        <f>('France métro'!C170+'France métro'!D170)-'France métro'!B170</f>
        <v>0</v>
      </c>
      <c r="M163" s="109">
        <f>('France métro'!F170+'France métro'!G170)-'France métro'!E170</f>
        <v>0</v>
      </c>
      <c r="N163" s="107">
        <f>(Paca!C170+Paca!D170)-Paca!B170</f>
        <v>0</v>
      </c>
      <c r="O163" s="109">
        <f>(Paca!F170+Paca!G170)-Paca!E170</f>
        <v>0</v>
      </c>
      <c r="P163" s="107">
        <f>('Dep04'!C170+'Dep04'!D170)-'Dep04'!B170</f>
        <v>0</v>
      </c>
      <c r="Q163" s="109">
        <f>('Dep04'!F170+'Dep04'!G170)-'Dep04'!E170</f>
        <v>0</v>
      </c>
      <c r="R163" s="107">
        <f>('Dep05'!C170+'Dep05'!D170)-'Dep05'!B170</f>
        <v>0</v>
      </c>
      <c r="S163" s="109">
        <f>('Dep05'!F170+'Dep05'!G170)-'Dep05'!E170</f>
        <v>0</v>
      </c>
      <c r="T163" s="107">
        <f>('Dep06'!C170+'Dep06'!D170)-'Dep06'!B170</f>
        <v>0</v>
      </c>
      <c r="U163" s="109">
        <f>('Dep06'!F170+'Dep06'!G170)-'Dep06'!E170</f>
        <v>0</v>
      </c>
      <c r="V163" s="107">
        <f>('Dep13'!C170+'Dep13'!D170)-'Dep13'!B170</f>
        <v>0</v>
      </c>
      <c r="W163" s="109">
        <f>('Dep13'!F170+'Dep13'!G170)-'Dep13'!E170</f>
        <v>0</v>
      </c>
      <c r="X163" s="107">
        <f>('Dep83'!C170+'Dep83'!D170)-'Dep83'!B170</f>
        <v>0</v>
      </c>
      <c r="Y163" s="109">
        <f>('Dep83'!F170+'Dep83'!G170)-'Dep83'!E170</f>
        <v>0</v>
      </c>
      <c r="Z163" s="107">
        <f>('Dep84'!C170+'Dep84'!D170)-'Dep84'!B170</f>
        <v>0</v>
      </c>
      <c r="AA163" s="109">
        <f>('Dep84'!F170+'Dep84'!G170)-'Dep84'!E170</f>
        <v>0</v>
      </c>
    </row>
    <row r="164" spans="5:27" x14ac:dyDescent="0.25">
      <c r="E164" s="56">
        <v>45047</v>
      </c>
      <c r="F164" s="107">
        <f>Paca!B171-('Dep04'!B171+'Dep05'!B171+'Dep06'!B171+'Dep13'!B171+'Dep83'!B171+'Dep84'!B171)</f>
        <v>0</v>
      </c>
      <c r="G164" s="108">
        <f>Paca!C171-('Dep04'!C171+'Dep05'!C171+'Dep06'!C171+'Dep13'!C171+'Dep83'!C171+'Dep84'!C171)</f>
        <v>0</v>
      </c>
      <c r="H164" s="109">
        <f>Paca!D171-('Dep04'!D171+'Dep05'!D171+'Dep06'!D171+'Dep13'!D171+'Dep83'!D171+'Dep84'!D171)</f>
        <v>0</v>
      </c>
      <c r="I164" s="107">
        <f>Paca!E171-('Dep04'!E171+'Dep05'!E171+'Dep06'!E171+'Dep13'!E171+'Dep83'!E171+'Dep84'!E171)</f>
        <v>0</v>
      </c>
      <c r="J164" s="108">
        <f>Paca!F171-('Dep04'!F171+'Dep05'!F171+'Dep06'!F171+'Dep13'!F171+'Dep83'!F171+'Dep84'!F171)</f>
        <v>0</v>
      </c>
      <c r="K164" s="112">
        <f>Paca!G171-('Dep04'!G171+'Dep05'!G171+'Dep06'!G171+'Dep13'!G171+'Dep83'!G171+'Dep84'!G171)</f>
        <v>0</v>
      </c>
      <c r="L164" s="115">
        <f>('France métro'!C171+'France métro'!D171)-'France métro'!B171</f>
        <v>0</v>
      </c>
      <c r="M164" s="109">
        <f>('France métro'!F171+'France métro'!G171)-'France métro'!E171</f>
        <v>0</v>
      </c>
      <c r="N164" s="107">
        <f>(Paca!C171+Paca!D171)-Paca!B171</f>
        <v>0</v>
      </c>
      <c r="O164" s="109">
        <f>(Paca!F171+Paca!G171)-Paca!E171</f>
        <v>0</v>
      </c>
      <c r="P164" s="107">
        <f>('Dep04'!C171+'Dep04'!D171)-'Dep04'!B171</f>
        <v>0</v>
      </c>
      <c r="Q164" s="109">
        <f>('Dep04'!F171+'Dep04'!G171)-'Dep04'!E171</f>
        <v>0</v>
      </c>
      <c r="R164" s="107">
        <f>('Dep05'!C171+'Dep05'!D171)-'Dep05'!B171</f>
        <v>0</v>
      </c>
      <c r="S164" s="109">
        <f>('Dep05'!F171+'Dep05'!G171)-'Dep05'!E171</f>
        <v>0</v>
      </c>
      <c r="T164" s="107">
        <f>('Dep06'!C171+'Dep06'!D171)-'Dep06'!B171</f>
        <v>0</v>
      </c>
      <c r="U164" s="109">
        <f>('Dep06'!F171+'Dep06'!G171)-'Dep06'!E171</f>
        <v>0</v>
      </c>
      <c r="V164" s="107">
        <f>('Dep13'!C171+'Dep13'!D171)-'Dep13'!B171</f>
        <v>0</v>
      </c>
      <c r="W164" s="109">
        <f>('Dep13'!F171+'Dep13'!G171)-'Dep13'!E171</f>
        <v>0</v>
      </c>
      <c r="X164" s="107">
        <f>('Dep83'!C171+'Dep83'!D171)-'Dep83'!B171</f>
        <v>0</v>
      </c>
      <c r="Y164" s="109">
        <f>('Dep83'!F171+'Dep83'!G171)-'Dep83'!E171</f>
        <v>0</v>
      </c>
      <c r="Z164" s="107">
        <f>('Dep84'!C171+'Dep84'!D171)-'Dep84'!B171</f>
        <v>0</v>
      </c>
      <c r="AA164" s="109">
        <f>('Dep84'!F171+'Dep84'!G171)-'Dep84'!E171</f>
        <v>0</v>
      </c>
    </row>
    <row r="165" spans="5:27" x14ac:dyDescent="0.25">
      <c r="E165" s="56">
        <v>45078</v>
      </c>
      <c r="F165" s="107">
        <f>Paca!B172-('Dep04'!B172+'Dep05'!B172+'Dep06'!B172+'Dep13'!B172+'Dep83'!B172+'Dep84'!B172)</f>
        <v>0</v>
      </c>
      <c r="G165" s="108">
        <f>Paca!C172-('Dep04'!C172+'Dep05'!C172+'Dep06'!C172+'Dep13'!C172+'Dep83'!C172+'Dep84'!C172)</f>
        <v>0</v>
      </c>
      <c r="H165" s="109">
        <f>Paca!D172-('Dep04'!D172+'Dep05'!D172+'Dep06'!D172+'Dep13'!D172+'Dep83'!D172+'Dep84'!D172)</f>
        <v>0</v>
      </c>
      <c r="I165" s="107">
        <f>Paca!E172-('Dep04'!E172+'Dep05'!E172+'Dep06'!E172+'Dep13'!E172+'Dep83'!E172+'Dep84'!E172)</f>
        <v>0</v>
      </c>
      <c r="J165" s="108">
        <f>Paca!F172-('Dep04'!F172+'Dep05'!F172+'Dep06'!F172+'Dep13'!F172+'Dep83'!F172+'Dep84'!F172)</f>
        <v>0</v>
      </c>
      <c r="K165" s="112">
        <f>Paca!G172-('Dep04'!G172+'Dep05'!G172+'Dep06'!G172+'Dep13'!G172+'Dep83'!G172+'Dep84'!G172)</f>
        <v>0</v>
      </c>
      <c r="L165" s="115">
        <f>('France métro'!C172+'France métro'!D172)-'France métro'!B172</f>
        <v>0</v>
      </c>
      <c r="M165" s="109">
        <f>('France métro'!F172+'France métro'!G172)-'France métro'!E172</f>
        <v>0</v>
      </c>
      <c r="N165" s="107">
        <f>(Paca!C172+Paca!D172)-Paca!B172</f>
        <v>0</v>
      </c>
      <c r="O165" s="109">
        <f>(Paca!F172+Paca!G172)-Paca!E172</f>
        <v>0</v>
      </c>
      <c r="P165" s="107">
        <f>('Dep04'!C172+'Dep04'!D172)-'Dep04'!B172</f>
        <v>0</v>
      </c>
      <c r="Q165" s="109">
        <f>('Dep04'!F172+'Dep04'!G172)-'Dep04'!E172</f>
        <v>0</v>
      </c>
      <c r="R165" s="107">
        <f>('Dep05'!C172+'Dep05'!D172)-'Dep05'!B172</f>
        <v>0</v>
      </c>
      <c r="S165" s="109">
        <f>('Dep05'!F172+'Dep05'!G172)-'Dep05'!E172</f>
        <v>0</v>
      </c>
      <c r="T165" s="107">
        <f>('Dep06'!C172+'Dep06'!D172)-'Dep06'!B172</f>
        <v>0</v>
      </c>
      <c r="U165" s="109">
        <f>('Dep06'!F172+'Dep06'!G172)-'Dep06'!E172</f>
        <v>0</v>
      </c>
      <c r="V165" s="107">
        <f>('Dep13'!C172+'Dep13'!D172)-'Dep13'!B172</f>
        <v>0</v>
      </c>
      <c r="W165" s="109">
        <f>('Dep13'!F172+'Dep13'!G172)-'Dep13'!E172</f>
        <v>0</v>
      </c>
      <c r="X165" s="107">
        <f>('Dep83'!C172+'Dep83'!D172)-'Dep83'!B172</f>
        <v>0</v>
      </c>
      <c r="Y165" s="109">
        <f>('Dep83'!F172+'Dep83'!G172)-'Dep83'!E172</f>
        <v>0</v>
      </c>
      <c r="Z165" s="107">
        <f>('Dep84'!C172+'Dep84'!D172)-'Dep84'!B172</f>
        <v>0</v>
      </c>
      <c r="AA165" s="109">
        <f>('Dep84'!F172+'Dep84'!G172)-'Dep84'!E172</f>
        <v>0</v>
      </c>
    </row>
    <row r="166" spans="5:27" x14ac:dyDescent="0.25">
      <c r="E166" s="56">
        <v>45108</v>
      </c>
      <c r="F166" s="107">
        <f>Paca!B173-('Dep04'!B173+'Dep05'!B173+'Dep06'!B173+'Dep13'!B173+'Dep83'!B173+'Dep84'!B173)</f>
        <v>0</v>
      </c>
      <c r="G166" s="108">
        <f>Paca!C173-('Dep04'!C173+'Dep05'!C173+'Dep06'!C173+'Dep13'!C173+'Dep83'!C173+'Dep84'!C173)</f>
        <v>0</v>
      </c>
      <c r="H166" s="109">
        <f>Paca!D173-('Dep04'!D173+'Dep05'!D173+'Dep06'!D173+'Dep13'!D173+'Dep83'!D173+'Dep84'!D173)</f>
        <v>0</v>
      </c>
      <c r="I166" s="107">
        <f>Paca!E173-('Dep04'!E173+'Dep05'!E173+'Dep06'!E173+'Dep13'!E173+'Dep83'!E173+'Dep84'!E173)</f>
        <v>0</v>
      </c>
      <c r="J166" s="108">
        <f>Paca!F173-('Dep04'!F173+'Dep05'!F173+'Dep06'!F173+'Dep13'!F173+'Dep83'!F173+'Dep84'!F173)</f>
        <v>0</v>
      </c>
      <c r="K166" s="112">
        <f>Paca!G173-('Dep04'!G173+'Dep05'!G173+'Dep06'!G173+'Dep13'!G173+'Dep83'!G173+'Dep84'!G173)</f>
        <v>0</v>
      </c>
      <c r="L166" s="115">
        <f>('France métro'!C173+'France métro'!D173)-'France métro'!B173</f>
        <v>0</v>
      </c>
      <c r="M166" s="109">
        <f>('France métro'!F173+'France métro'!G173)-'France métro'!E173</f>
        <v>0</v>
      </c>
      <c r="N166" s="107">
        <f>(Paca!C173+Paca!D173)-Paca!B173</f>
        <v>0</v>
      </c>
      <c r="O166" s="109">
        <f>(Paca!F173+Paca!G173)-Paca!E173</f>
        <v>0</v>
      </c>
      <c r="P166" s="107">
        <f>('Dep04'!C173+'Dep04'!D173)-'Dep04'!B173</f>
        <v>0</v>
      </c>
      <c r="Q166" s="109">
        <f>('Dep04'!F173+'Dep04'!G173)-'Dep04'!E173</f>
        <v>0</v>
      </c>
      <c r="R166" s="107">
        <f>('Dep05'!C173+'Dep05'!D173)-'Dep05'!B173</f>
        <v>0</v>
      </c>
      <c r="S166" s="109">
        <f>('Dep05'!F173+'Dep05'!G173)-'Dep05'!E173</f>
        <v>0</v>
      </c>
      <c r="T166" s="107">
        <f>('Dep06'!C173+'Dep06'!D173)-'Dep06'!B173</f>
        <v>0</v>
      </c>
      <c r="U166" s="109">
        <f>('Dep06'!F173+'Dep06'!G173)-'Dep06'!E173</f>
        <v>0</v>
      </c>
      <c r="V166" s="107">
        <f>('Dep13'!C173+'Dep13'!D173)-'Dep13'!B173</f>
        <v>0</v>
      </c>
      <c r="W166" s="109">
        <f>('Dep13'!F173+'Dep13'!G173)-'Dep13'!E173</f>
        <v>0</v>
      </c>
      <c r="X166" s="107">
        <f>('Dep83'!C173+'Dep83'!D173)-'Dep83'!B173</f>
        <v>0</v>
      </c>
      <c r="Y166" s="109">
        <f>('Dep83'!F173+'Dep83'!G173)-'Dep83'!E173</f>
        <v>0</v>
      </c>
      <c r="Z166" s="107">
        <f>('Dep84'!C173+'Dep84'!D173)-'Dep84'!B173</f>
        <v>0</v>
      </c>
      <c r="AA166" s="109">
        <f>('Dep84'!F173+'Dep84'!G173)-'Dep84'!E173</f>
        <v>0</v>
      </c>
    </row>
    <row r="167" spans="5:27" x14ac:dyDescent="0.25">
      <c r="E167" s="56">
        <v>45139</v>
      </c>
      <c r="F167" s="107">
        <f>Paca!B174-('Dep04'!B174+'Dep05'!B174+'Dep06'!B174+'Dep13'!B174+'Dep83'!B174+'Dep84'!B174)</f>
        <v>0</v>
      </c>
      <c r="G167" s="108">
        <f>Paca!C174-('Dep04'!C174+'Dep05'!C174+'Dep06'!C174+'Dep13'!C174+'Dep83'!C174+'Dep84'!C174)</f>
        <v>0</v>
      </c>
      <c r="H167" s="109">
        <f>Paca!D174-('Dep04'!D174+'Dep05'!D174+'Dep06'!D174+'Dep13'!D174+'Dep83'!D174+'Dep84'!D174)</f>
        <v>0</v>
      </c>
      <c r="I167" s="107">
        <f>Paca!E174-('Dep04'!E174+'Dep05'!E174+'Dep06'!E174+'Dep13'!E174+'Dep83'!E174+'Dep84'!E174)</f>
        <v>0</v>
      </c>
      <c r="J167" s="108">
        <f>Paca!F174-('Dep04'!F174+'Dep05'!F174+'Dep06'!F174+'Dep13'!F174+'Dep83'!F174+'Dep84'!F174)</f>
        <v>0</v>
      </c>
      <c r="K167" s="112">
        <f>Paca!G174-('Dep04'!G174+'Dep05'!G174+'Dep06'!G174+'Dep13'!G174+'Dep83'!G174+'Dep84'!G174)</f>
        <v>0</v>
      </c>
      <c r="L167" s="115">
        <f>('France métro'!C174+'France métro'!D174)-'France métro'!B174</f>
        <v>0</v>
      </c>
      <c r="M167" s="109">
        <f>('France métro'!F174+'France métro'!G174)-'France métro'!E174</f>
        <v>0</v>
      </c>
      <c r="N167" s="107">
        <f>(Paca!C174+Paca!D174)-Paca!B174</f>
        <v>0</v>
      </c>
      <c r="O167" s="109">
        <f>(Paca!F174+Paca!G174)-Paca!E174</f>
        <v>0</v>
      </c>
      <c r="P167" s="107">
        <f>('Dep04'!C174+'Dep04'!D174)-'Dep04'!B174</f>
        <v>0</v>
      </c>
      <c r="Q167" s="109">
        <f>('Dep04'!F174+'Dep04'!G174)-'Dep04'!E174</f>
        <v>0</v>
      </c>
      <c r="R167" s="107">
        <f>('Dep05'!C174+'Dep05'!D174)-'Dep05'!B174</f>
        <v>0</v>
      </c>
      <c r="S167" s="109">
        <f>('Dep05'!F174+'Dep05'!G174)-'Dep05'!E174</f>
        <v>0</v>
      </c>
      <c r="T167" s="107">
        <f>('Dep06'!C174+'Dep06'!D174)-'Dep06'!B174</f>
        <v>0</v>
      </c>
      <c r="U167" s="109">
        <f>('Dep06'!F174+'Dep06'!G174)-'Dep06'!E174</f>
        <v>0</v>
      </c>
      <c r="V167" s="107">
        <f>('Dep13'!C174+'Dep13'!D174)-'Dep13'!B174</f>
        <v>0</v>
      </c>
      <c r="W167" s="109">
        <f>('Dep13'!F174+'Dep13'!G174)-'Dep13'!E174</f>
        <v>0</v>
      </c>
      <c r="X167" s="107">
        <f>('Dep83'!C174+'Dep83'!D174)-'Dep83'!B174</f>
        <v>0</v>
      </c>
      <c r="Y167" s="109">
        <f>('Dep83'!F174+'Dep83'!G174)-'Dep83'!E174</f>
        <v>0</v>
      </c>
      <c r="Z167" s="107">
        <f>('Dep84'!C174+'Dep84'!D174)-'Dep84'!B174</f>
        <v>0</v>
      </c>
      <c r="AA167" s="109">
        <f>('Dep84'!F174+'Dep84'!G174)-'Dep84'!E174</f>
        <v>0</v>
      </c>
    </row>
    <row r="168" spans="5:27" x14ac:dyDescent="0.25">
      <c r="E168" s="56">
        <v>45170</v>
      </c>
      <c r="F168" s="107">
        <f>Paca!B175-('Dep04'!B175+'Dep05'!B175+'Dep06'!B175+'Dep13'!B175+'Dep83'!B175+'Dep84'!B175)</f>
        <v>0</v>
      </c>
      <c r="G168" s="108">
        <f>Paca!C175-('Dep04'!C175+'Dep05'!C175+'Dep06'!C175+'Dep13'!C175+'Dep83'!C175+'Dep84'!C175)</f>
        <v>0</v>
      </c>
      <c r="H168" s="109">
        <f>Paca!D175-('Dep04'!D175+'Dep05'!D175+'Dep06'!D175+'Dep13'!D175+'Dep83'!D175+'Dep84'!D175)</f>
        <v>0</v>
      </c>
      <c r="I168" s="107">
        <f>Paca!E175-('Dep04'!E175+'Dep05'!E175+'Dep06'!E175+'Dep13'!E175+'Dep83'!E175+'Dep84'!E175)</f>
        <v>0</v>
      </c>
      <c r="J168" s="108">
        <f>Paca!F175-('Dep04'!F175+'Dep05'!F175+'Dep06'!F175+'Dep13'!F175+'Dep83'!F175+'Dep84'!F175)</f>
        <v>0</v>
      </c>
      <c r="K168" s="112">
        <f>Paca!G175-('Dep04'!G175+'Dep05'!G175+'Dep06'!G175+'Dep13'!G175+'Dep83'!G175+'Dep84'!G175)</f>
        <v>0</v>
      </c>
      <c r="L168" s="115">
        <f>('France métro'!C175+'France métro'!D175)-'France métro'!B175</f>
        <v>0</v>
      </c>
      <c r="M168" s="109">
        <f>('France métro'!F175+'France métro'!G175)-'France métro'!E175</f>
        <v>0</v>
      </c>
      <c r="N168" s="107">
        <f>(Paca!C175+Paca!D175)-Paca!B175</f>
        <v>0</v>
      </c>
      <c r="O168" s="109">
        <f>(Paca!F175+Paca!G175)-Paca!E175</f>
        <v>0</v>
      </c>
      <c r="P168" s="107">
        <f>('Dep04'!C175+'Dep04'!D175)-'Dep04'!B175</f>
        <v>0</v>
      </c>
      <c r="Q168" s="109">
        <f>('Dep04'!F175+'Dep04'!G175)-'Dep04'!E175</f>
        <v>0</v>
      </c>
      <c r="R168" s="107">
        <f>('Dep05'!C175+'Dep05'!D175)-'Dep05'!B175</f>
        <v>0</v>
      </c>
      <c r="S168" s="109">
        <f>('Dep05'!F175+'Dep05'!G175)-'Dep05'!E175</f>
        <v>0</v>
      </c>
      <c r="T168" s="107">
        <f>('Dep06'!C175+'Dep06'!D175)-'Dep06'!B175</f>
        <v>0</v>
      </c>
      <c r="U168" s="109">
        <f>('Dep06'!F175+'Dep06'!G175)-'Dep06'!E175</f>
        <v>0</v>
      </c>
      <c r="V168" s="107">
        <f>('Dep13'!C175+'Dep13'!D175)-'Dep13'!B175</f>
        <v>0</v>
      </c>
      <c r="W168" s="109">
        <f>('Dep13'!F175+'Dep13'!G175)-'Dep13'!E175</f>
        <v>0</v>
      </c>
      <c r="X168" s="107">
        <f>('Dep83'!C175+'Dep83'!D175)-'Dep83'!B175</f>
        <v>0</v>
      </c>
      <c r="Y168" s="109">
        <f>('Dep83'!F175+'Dep83'!G175)-'Dep83'!E175</f>
        <v>0</v>
      </c>
      <c r="Z168" s="107">
        <f>('Dep84'!C175+'Dep84'!D175)-'Dep84'!B175</f>
        <v>0</v>
      </c>
      <c r="AA168" s="109">
        <f>('Dep84'!F175+'Dep84'!G175)-'Dep84'!E175</f>
        <v>0</v>
      </c>
    </row>
    <row r="169" spans="5:27" x14ac:dyDescent="0.25">
      <c r="E169" s="56">
        <v>45200</v>
      </c>
      <c r="F169" s="107">
        <f>Paca!B176-('Dep04'!B176+'Dep05'!B176+'Dep06'!B176+'Dep13'!B176+'Dep83'!B176+'Dep84'!B176)</f>
        <v>0</v>
      </c>
      <c r="G169" s="108">
        <f>Paca!C176-('Dep04'!C176+'Dep05'!C176+'Dep06'!C176+'Dep13'!C176+'Dep83'!C176+'Dep84'!C176)</f>
        <v>0</v>
      </c>
      <c r="H169" s="109">
        <f>Paca!D176-('Dep04'!D176+'Dep05'!D176+'Dep06'!D176+'Dep13'!D176+'Dep83'!D176+'Dep84'!D176)</f>
        <v>0</v>
      </c>
      <c r="I169" s="107">
        <f>Paca!E176-('Dep04'!E176+'Dep05'!E176+'Dep06'!E176+'Dep13'!E176+'Dep83'!E176+'Dep84'!E176)</f>
        <v>0</v>
      </c>
      <c r="J169" s="108">
        <f>Paca!F176-('Dep04'!F176+'Dep05'!F176+'Dep06'!F176+'Dep13'!F176+'Dep83'!F176+'Dep84'!F176)</f>
        <v>0</v>
      </c>
      <c r="K169" s="112">
        <f>Paca!G176-('Dep04'!G176+'Dep05'!G176+'Dep06'!G176+'Dep13'!G176+'Dep83'!G176+'Dep84'!G176)</f>
        <v>0</v>
      </c>
      <c r="L169" s="115">
        <f>('France métro'!C176+'France métro'!D176)-'France métro'!B176</f>
        <v>0</v>
      </c>
      <c r="M169" s="109">
        <f>('France métro'!F176+'France métro'!G176)-'France métro'!E176</f>
        <v>0</v>
      </c>
      <c r="N169" s="107">
        <f>(Paca!C176+Paca!D176)-Paca!B176</f>
        <v>0</v>
      </c>
      <c r="O169" s="109">
        <f>(Paca!F176+Paca!G176)-Paca!E176</f>
        <v>0</v>
      </c>
      <c r="P169" s="107">
        <f>('Dep04'!C176+'Dep04'!D176)-'Dep04'!B176</f>
        <v>0</v>
      </c>
      <c r="Q169" s="109">
        <f>('Dep04'!F176+'Dep04'!G176)-'Dep04'!E176</f>
        <v>0</v>
      </c>
      <c r="R169" s="107">
        <f>('Dep05'!C176+'Dep05'!D176)-'Dep05'!B176</f>
        <v>0</v>
      </c>
      <c r="S169" s="109">
        <f>('Dep05'!F176+'Dep05'!G176)-'Dep05'!E176</f>
        <v>0</v>
      </c>
      <c r="T169" s="107">
        <f>('Dep06'!C176+'Dep06'!D176)-'Dep06'!B176</f>
        <v>0</v>
      </c>
      <c r="U169" s="109">
        <f>('Dep06'!F176+'Dep06'!G176)-'Dep06'!E176</f>
        <v>0</v>
      </c>
      <c r="V169" s="107">
        <f>('Dep13'!C176+'Dep13'!D176)-'Dep13'!B176</f>
        <v>0</v>
      </c>
      <c r="W169" s="109">
        <f>('Dep13'!F176+'Dep13'!G176)-'Dep13'!E176</f>
        <v>0</v>
      </c>
      <c r="X169" s="107">
        <f>('Dep83'!C176+'Dep83'!D176)-'Dep83'!B176</f>
        <v>0</v>
      </c>
      <c r="Y169" s="109">
        <f>('Dep83'!F176+'Dep83'!G176)-'Dep83'!E176</f>
        <v>0</v>
      </c>
      <c r="Z169" s="107">
        <f>('Dep84'!C176+'Dep84'!D176)-'Dep84'!B176</f>
        <v>0</v>
      </c>
      <c r="AA169" s="109">
        <f>('Dep84'!F176+'Dep84'!G176)-'Dep84'!E176</f>
        <v>0</v>
      </c>
    </row>
    <row r="170" spans="5:27" x14ac:dyDescent="0.25">
      <c r="E170" s="56">
        <v>45231</v>
      </c>
      <c r="F170" s="107">
        <f>Paca!B177-('Dep04'!B177+'Dep05'!B177+'Dep06'!B177+'Dep13'!B177+'Dep83'!B177+'Dep84'!B177)</f>
        <v>0</v>
      </c>
      <c r="G170" s="108">
        <f>Paca!C177-('Dep04'!C177+'Dep05'!C177+'Dep06'!C177+'Dep13'!C177+'Dep83'!C177+'Dep84'!C177)</f>
        <v>0</v>
      </c>
      <c r="H170" s="109">
        <f>Paca!D177-('Dep04'!D177+'Dep05'!D177+'Dep06'!D177+'Dep13'!D177+'Dep83'!D177+'Dep84'!D177)</f>
        <v>0</v>
      </c>
      <c r="I170" s="107">
        <f>Paca!E177-('Dep04'!E177+'Dep05'!E177+'Dep06'!E177+'Dep13'!E177+'Dep83'!E177+'Dep84'!E177)</f>
        <v>0</v>
      </c>
      <c r="J170" s="108">
        <f>Paca!F177-('Dep04'!F177+'Dep05'!F177+'Dep06'!F177+'Dep13'!F177+'Dep83'!F177+'Dep84'!F177)</f>
        <v>0</v>
      </c>
      <c r="K170" s="112">
        <f>Paca!G177-('Dep04'!G177+'Dep05'!G177+'Dep06'!G177+'Dep13'!G177+'Dep83'!G177+'Dep84'!G177)</f>
        <v>0</v>
      </c>
      <c r="L170" s="115">
        <f>('France métro'!C177+'France métro'!D177)-'France métro'!B177</f>
        <v>0</v>
      </c>
      <c r="M170" s="109">
        <f>('France métro'!F177+'France métro'!G177)-'France métro'!E177</f>
        <v>0</v>
      </c>
      <c r="N170" s="107">
        <f>(Paca!C177+Paca!D177)-Paca!B177</f>
        <v>0</v>
      </c>
      <c r="O170" s="109">
        <f>(Paca!F177+Paca!G177)-Paca!E177</f>
        <v>0</v>
      </c>
      <c r="P170" s="107">
        <f>('Dep04'!C177+'Dep04'!D177)-'Dep04'!B177</f>
        <v>0</v>
      </c>
      <c r="Q170" s="109">
        <f>('Dep04'!F177+'Dep04'!G177)-'Dep04'!E177</f>
        <v>0</v>
      </c>
      <c r="R170" s="107">
        <f>('Dep05'!C177+'Dep05'!D177)-'Dep05'!B177</f>
        <v>0</v>
      </c>
      <c r="S170" s="109">
        <f>('Dep05'!F177+'Dep05'!G177)-'Dep05'!E177</f>
        <v>0</v>
      </c>
      <c r="T170" s="107">
        <f>('Dep06'!C177+'Dep06'!D177)-'Dep06'!B177</f>
        <v>0</v>
      </c>
      <c r="U170" s="109">
        <f>('Dep06'!F177+'Dep06'!G177)-'Dep06'!E177</f>
        <v>0</v>
      </c>
      <c r="V170" s="107">
        <f>('Dep13'!C177+'Dep13'!D177)-'Dep13'!B177</f>
        <v>0</v>
      </c>
      <c r="W170" s="109">
        <f>('Dep13'!F177+'Dep13'!G177)-'Dep13'!E177</f>
        <v>0</v>
      </c>
      <c r="X170" s="107">
        <f>('Dep83'!C177+'Dep83'!D177)-'Dep83'!B177</f>
        <v>0</v>
      </c>
      <c r="Y170" s="109">
        <f>('Dep83'!F177+'Dep83'!G177)-'Dep83'!E177</f>
        <v>0</v>
      </c>
      <c r="Z170" s="107">
        <f>('Dep84'!C177+'Dep84'!D177)-'Dep84'!B177</f>
        <v>0</v>
      </c>
      <c r="AA170" s="109">
        <f>('Dep84'!F177+'Dep84'!G177)-'Dep84'!E177</f>
        <v>0</v>
      </c>
    </row>
    <row r="171" spans="5:27" x14ac:dyDescent="0.25">
      <c r="E171" s="56">
        <v>45261</v>
      </c>
      <c r="F171" s="107">
        <f>Paca!B178-('Dep04'!B178+'Dep05'!B178+'Dep06'!B178+'Dep13'!B178+'Dep83'!B178+'Dep84'!B178)</f>
        <v>1</v>
      </c>
      <c r="G171" s="108">
        <f>Paca!C178-('Dep04'!C178+'Dep05'!C178+'Dep06'!C178+'Dep13'!C178+'Dep83'!C178+'Dep84'!C178)</f>
        <v>1</v>
      </c>
      <c r="H171" s="109">
        <f>Paca!D178-('Dep04'!D178+'Dep05'!D178+'Dep06'!D178+'Dep13'!D178+'Dep83'!D178+'Dep84'!D178)</f>
        <v>0</v>
      </c>
      <c r="I171" s="107">
        <f>Paca!E178-('Dep04'!E178+'Dep05'!E178+'Dep06'!E178+'Dep13'!E178+'Dep83'!E178+'Dep84'!E178)</f>
        <v>0</v>
      </c>
      <c r="J171" s="108">
        <f>Paca!F178-('Dep04'!F178+'Dep05'!F178+'Dep06'!F178+'Dep13'!F178+'Dep83'!F178+'Dep84'!F178)</f>
        <v>0</v>
      </c>
      <c r="K171" s="112">
        <f>Paca!G178-('Dep04'!G178+'Dep05'!G178+'Dep06'!G178+'Dep13'!G178+'Dep83'!G178+'Dep84'!G178)</f>
        <v>0</v>
      </c>
      <c r="L171" s="115">
        <f>('France métro'!C178+'France métro'!D178)-'France métro'!B178</f>
        <v>0</v>
      </c>
      <c r="M171" s="109">
        <f>('France métro'!F178+'France métro'!G178)-'France métro'!E178</f>
        <v>0</v>
      </c>
      <c r="N171" s="107">
        <f>(Paca!C178+Paca!D178)-Paca!B178</f>
        <v>0</v>
      </c>
      <c r="O171" s="109">
        <f>(Paca!F178+Paca!G178)-Paca!E178</f>
        <v>0</v>
      </c>
      <c r="P171" s="107">
        <f>('Dep04'!C178+'Dep04'!D178)-'Dep04'!B178</f>
        <v>0</v>
      </c>
      <c r="Q171" s="109">
        <f>('Dep04'!F178+'Dep04'!G178)-'Dep04'!E178</f>
        <v>0</v>
      </c>
      <c r="R171" s="107">
        <f>('Dep05'!C178+'Dep05'!D178)-'Dep05'!B178</f>
        <v>0</v>
      </c>
      <c r="S171" s="109">
        <f>('Dep05'!F178+'Dep05'!G178)-'Dep05'!E178</f>
        <v>0</v>
      </c>
      <c r="T171" s="107">
        <f>('Dep06'!C178+'Dep06'!D178)-'Dep06'!B178</f>
        <v>0</v>
      </c>
      <c r="U171" s="109">
        <f>('Dep06'!F178+'Dep06'!G178)-'Dep06'!E178</f>
        <v>0</v>
      </c>
      <c r="V171" s="107">
        <f>('Dep13'!C178+'Dep13'!D178)-'Dep13'!B178</f>
        <v>0</v>
      </c>
      <c r="W171" s="109">
        <f>('Dep13'!F178+'Dep13'!G178)-'Dep13'!E178</f>
        <v>0</v>
      </c>
      <c r="X171" s="107">
        <f>('Dep83'!C178+'Dep83'!D178)-'Dep83'!B178</f>
        <v>0</v>
      </c>
      <c r="Y171" s="109">
        <f>('Dep83'!F178+'Dep83'!G178)-'Dep83'!E178</f>
        <v>0</v>
      </c>
      <c r="Z171" s="107">
        <f>('Dep84'!C178+'Dep84'!D178)-'Dep84'!B178</f>
        <v>0</v>
      </c>
      <c r="AA171" s="109">
        <f>('Dep84'!F178+'Dep84'!G178)-'Dep84'!E178</f>
        <v>0</v>
      </c>
    </row>
    <row r="172" spans="5:27" x14ac:dyDescent="0.25">
      <c r="E172" s="56">
        <v>45292</v>
      </c>
      <c r="F172" s="107">
        <f>Paca!B179-('Dep04'!B179+'Dep05'!B179+'Dep06'!B179+'Dep13'!B179+'Dep83'!B179+'Dep84'!B179)</f>
        <v>0</v>
      </c>
      <c r="G172" s="108">
        <f>Paca!C179-('Dep04'!C179+'Dep05'!C179+'Dep06'!C179+'Dep13'!C179+'Dep83'!C179+'Dep84'!C179)</f>
        <v>0</v>
      </c>
      <c r="H172" s="109">
        <f>Paca!D179-('Dep04'!D179+'Dep05'!D179+'Dep06'!D179+'Dep13'!D179+'Dep83'!D179+'Dep84'!D179)</f>
        <v>0</v>
      </c>
      <c r="I172" s="107">
        <f>Paca!E179-('Dep04'!E179+'Dep05'!E179+'Dep06'!E179+'Dep13'!E179+'Dep83'!E179+'Dep84'!E179)</f>
        <v>0</v>
      </c>
      <c r="J172" s="108">
        <f>Paca!F179-('Dep04'!F179+'Dep05'!F179+'Dep06'!F179+'Dep13'!F179+'Dep83'!F179+'Dep84'!F179)</f>
        <v>0</v>
      </c>
      <c r="K172" s="112">
        <f>Paca!G179-('Dep04'!G179+'Dep05'!G179+'Dep06'!G179+'Dep13'!G179+'Dep83'!G179+'Dep84'!G179)</f>
        <v>0</v>
      </c>
      <c r="L172" s="115">
        <f>('France métro'!C179+'France métro'!D179)-'France métro'!B179</f>
        <v>0</v>
      </c>
      <c r="M172" s="109">
        <f>('France métro'!F179+'France métro'!G179)-'France métro'!E179</f>
        <v>0</v>
      </c>
      <c r="N172" s="107">
        <f>(Paca!C179+Paca!D179)-Paca!B179</f>
        <v>0</v>
      </c>
      <c r="O172" s="109">
        <f>(Paca!F179+Paca!G179)-Paca!E179</f>
        <v>0</v>
      </c>
      <c r="P172" s="107">
        <f>('Dep04'!C179+'Dep04'!D179)-'Dep04'!B179</f>
        <v>0</v>
      </c>
      <c r="Q172" s="109">
        <f>('Dep04'!F179+'Dep04'!G179)-'Dep04'!E179</f>
        <v>0</v>
      </c>
      <c r="R172" s="107">
        <f>('Dep05'!C179+'Dep05'!D179)-'Dep05'!B179</f>
        <v>0</v>
      </c>
      <c r="S172" s="109">
        <f>('Dep05'!F179+'Dep05'!G179)-'Dep05'!E179</f>
        <v>0</v>
      </c>
      <c r="T172" s="107">
        <f>('Dep06'!C179+'Dep06'!D179)-'Dep06'!B179</f>
        <v>0</v>
      </c>
      <c r="U172" s="109">
        <f>('Dep06'!F179+'Dep06'!G179)-'Dep06'!E179</f>
        <v>0</v>
      </c>
      <c r="V172" s="107">
        <f>('Dep13'!C179+'Dep13'!D179)-'Dep13'!B179</f>
        <v>0</v>
      </c>
      <c r="W172" s="109">
        <f>('Dep13'!F179+'Dep13'!G179)-'Dep13'!E179</f>
        <v>0</v>
      </c>
      <c r="X172" s="107">
        <f>('Dep83'!C179+'Dep83'!D179)-'Dep83'!B179</f>
        <v>0</v>
      </c>
      <c r="Y172" s="109">
        <f>('Dep83'!F179+'Dep83'!G179)-'Dep83'!E179</f>
        <v>0</v>
      </c>
      <c r="Z172" s="107">
        <f>('Dep84'!C179+'Dep84'!D179)-'Dep84'!B179</f>
        <v>0</v>
      </c>
      <c r="AA172" s="109">
        <f>('Dep84'!F179+'Dep84'!G179)-'Dep84'!E179</f>
        <v>0</v>
      </c>
    </row>
    <row r="173" spans="5:27" x14ac:dyDescent="0.25">
      <c r="E173" s="56">
        <v>45323</v>
      </c>
      <c r="F173" s="107">
        <f>Paca!B180-('Dep04'!B180+'Dep05'!B180+'Dep06'!B180+'Dep13'!B180+'Dep83'!B180+'Dep84'!B180)</f>
        <v>1</v>
      </c>
      <c r="G173" s="108">
        <f>Paca!C180-('Dep04'!C180+'Dep05'!C180+'Dep06'!C180+'Dep13'!C180+'Dep83'!C180+'Dep84'!C180)</f>
        <v>1</v>
      </c>
      <c r="H173" s="109">
        <f>Paca!D180-('Dep04'!D180+'Dep05'!D180+'Dep06'!D180+'Dep13'!D180+'Dep83'!D180+'Dep84'!D180)</f>
        <v>0</v>
      </c>
      <c r="I173" s="107">
        <f>Paca!E180-('Dep04'!E180+'Dep05'!E180+'Dep06'!E180+'Dep13'!E180+'Dep83'!E180+'Dep84'!E180)</f>
        <v>0</v>
      </c>
      <c r="J173" s="108">
        <f>Paca!F180-('Dep04'!F180+'Dep05'!F180+'Dep06'!F180+'Dep13'!F180+'Dep83'!F180+'Dep84'!F180)</f>
        <v>0</v>
      </c>
      <c r="K173" s="112">
        <f>Paca!G180-('Dep04'!G180+'Dep05'!G180+'Dep06'!G180+'Dep13'!G180+'Dep83'!G180+'Dep84'!G180)</f>
        <v>0</v>
      </c>
      <c r="L173" s="115">
        <f>('France métro'!C180+'France métro'!D180)-'France métro'!B180</f>
        <v>0</v>
      </c>
      <c r="M173" s="109">
        <f>('France métro'!F180+'France métro'!G180)-'France métro'!E180</f>
        <v>0</v>
      </c>
      <c r="N173" s="107">
        <f>(Paca!C180+Paca!D180)-Paca!B180</f>
        <v>0</v>
      </c>
      <c r="O173" s="109">
        <f>(Paca!F180+Paca!G180)-Paca!E180</f>
        <v>0</v>
      </c>
      <c r="P173" s="107">
        <f>('Dep04'!C180+'Dep04'!D180)-'Dep04'!B180</f>
        <v>0</v>
      </c>
      <c r="Q173" s="109">
        <f>('Dep04'!F180+'Dep04'!G180)-'Dep04'!E180</f>
        <v>0</v>
      </c>
      <c r="R173" s="107">
        <f>('Dep05'!C180+'Dep05'!D180)-'Dep05'!B180</f>
        <v>0</v>
      </c>
      <c r="S173" s="109">
        <f>('Dep05'!F180+'Dep05'!G180)-'Dep05'!E180</f>
        <v>0</v>
      </c>
      <c r="T173" s="107">
        <f>('Dep06'!C180+'Dep06'!D180)-'Dep06'!B180</f>
        <v>0</v>
      </c>
      <c r="U173" s="109">
        <f>('Dep06'!F180+'Dep06'!G180)-'Dep06'!E180</f>
        <v>0</v>
      </c>
      <c r="V173" s="107">
        <f>('Dep13'!C180+'Dep13'!D180)-'Dep13'!B180</f>
        <v>0</v>
      </c>
      <c r="W173" s="109">
        <f>('Dep13'!F180+'Dep13'!G180)-'Dep13'!E180</f>
        <v>0</v>
      </c>
      <c r="X173" s="107">
        <f>('Dep83'!C180+'Dep83'!D180)-'Dep83'!B180</f>
        <v>0</v>
      </c>
      <c r="Y173" s="109">
        <f>('Dep83'!F180+'Dep83'!G180)-'Dep83'!E180</f>
        <v>0</v>
      </c>
      <c r="Z173" s="107">
        <f>('Dep84'!C180+'Dep84'!D180)-'Dep84'!B180</f>
        <v>0</v>
      </c>
      <c r="AA173" s="109">
        <f>('Dep84'!F180+'Dep84'!G180)-'Dep84'!E180</f>
        <v>0</v>
      </c>
    </row>
    <row r="174" spans="5:27" x14ac:dyDescent="0.25">
      <c r="E174" s="56">
        <v>45352</v>
      </c>
      <c r="F174" s="107">
        <f>Paca!B181-('Dep04'!B181+'Dep05'!B181+'Dep06'!B181+'Dep13'!B181+'Dep83'!B181+'Dep84'!B181)</f>
        <v>0</v>
      </c>
      <c r="G174" s="108">
        <f>Paca!C181-('Dep04'!C181+'Dep05'!C181+'Dep06'!C181+'Dep13'!C181+'Dep83'!C181+'Dep84'!C181)</f>
        <v>0</v>
      </c>
      <c r="H174" s="109">
        <f>Paca!D181-('Dep04'!D181+'Dep05'!D181+'Dep06'!D181+'Dep13'!D181+'Dep83'!D181+'Dep84'!D181)</f>
        <v>0</v>
      </c>
      <c r="I174" s="107">
        <f>Paca!E181-('Dep04'!E181+'Dep05'!E181+'Dep06'!E181+'Dep13'!E181+'Dep83'!E181+'Dep84'!E181)</f>
        <v>1</v>
      </c>
      <c r="J174" s="108">
        <f>Paca!F181-('Dep04'!F181+'Dep05'!F181+'Dep06'!F181+'Dep13'!F181+'Dep83'!F181+'Dep84'!F181)</f>
        <v>1</v>
      </c>
      <c r="K174" s="112">
        <f>Paca!G181-('Dep04'!G181+'Dep05'!G181+'Dep06'!G181+'Dep13'!G181+'Dep83'!G181+'Dep84'!G181)</f>
        <v>0</v>
      </c>
      <c r="L174" s="115">
        <f>('France métro'!C181+'France métro'!D181)-'France métro'!B181</f>
        <v>0</v>
      </c>
      <c r="M174" s="109">
        <f>('France métro'!F181+'France métro'!G181)-'France métro'!E181</f>
        <v>0</v>
      </c>
      <c r="N174" s="107">
        <f>(Paca!C181+Paca!D181)-Paca!B181</f>
        <v>0</v>
      </c>
      <c r="O174" s="109">
        <f>(Paca!F181+Paca!G181)-Paca!E181</f>
        <v>0</v>
      </c>
      <c r="P174" s="107">
        <f>('Dep04'!C181+'Dep04'!D181)-'Dep04'!B181</f>
        <v>0</v>
      </c>
      <c r="Q174" s="109">
        <f>('Dep04'!F181+'Dep04'!G181)-'Dep04'!E181</f>
        <v>0</v>
      </c>
      <c r="R174" s="107">
        <f>('Dep05'!C181+'Dep05'!D181)-'Dep05'!B181</f>
        <v>0</v>
      </c>
      <c r="S174" s="109">
        <f>('Dep05'!F181+'Dep05'!G181)-'Dep05'!E181</f>
        <v>0</v>
      </c>
      <c r="T174" s="107">
        <f>('Dep06'!C181+'Dep06'!D181)-'Dep06'!B181</f>
        <v>0</v>
      </c>
      <c r="U174" s="109">
        <f>('Dep06'!F181+'Dep06'!G181)-'Dep06'!E181</f>
        <v>0</v>
      </c>
      <c r="V174" s="107">
        <f>('Dep13'!C181+'Dep13'!D181)-'Dep13'!B181</f>
        <v>0</v>
      </c>
      <c r="W174" s="109">
        <f>('Dep13'!F181+'Dep13'!G181)-'Dep13'!E181</f>
        <v>0</v>
      </c>
      <c r="X174" s="107">
        <f>('Dep83'!C181+'Dep83'!D181)-'Dep83'!B181</f>
        <v>0</v>
      </c>
      <c r="Y174" s="109">
        <f>('Dep83'!F181+'Dep83'!G181)-'Dep83'!E181</f>
        <v>0</v>
      </c>
      <c r="Z174" s="107">
        <f>('Dep84'!C181+'Dep84'!D181)-'Dep84'!B181</f>
        <v>0</v>
      </c>
      <c r="AA174" s="109">
        <f>('Dep84'!F181+'Dep84'!G181)-'Dep84'!E181</f>
        <v>0</v>
      </c>
    </row>
    <row r="175" spans="5:27" x14ac:dyDescent="0.25">
      <c r="E175" s="56">
        <v>45383</v>
      </c>
      <c r="F175" s="107">
        <f>Paca!B182-('Dep04'!B182+'Dep05'!B182+'Dep06'!B182+'Dep13'!B182+'Dep83'!B182+'Dep84'!B182)</f>
        <v>0</v>
      </c>
      <c r="G175" s="108">
        <f>Paca!C182-('Dep04'!C182+'Dep05'!C182+'Dep06'!C182+'Dep13'!C182+'Dep83'!C182+'Dep84'!C182)</f>
        <v>0</v>
      </c>
      <c r="H175" s="109">
        <f>Paca!D182-('Dep04'!D182+'Dep05'!D182+'Dep06'!D182+'Dep13'!D182+'Dep83'!D182+'Dep84'!D182)</f>
        <v>0</v>
      </c>
      <c r="I175" s="107">
        <f>Paca!E182-('Dep04'!E182+'Dep05'!E182+'Dep06'!E182+'Dep13'!E182+'Dep83'!E182+'Dep84'!E182)</f>
        <v>0</v>
      </c>
      <c r="J175" s="108">
        <f>Paca!F182-('Dep04'!F182+'Dep05'!F182+'Dep06'!F182+'Dep13'!F182+'Dep83'!F182+'Dep84'!F182)</f>
        <v>0</v>
      </c>
      <c r="K175" s="112">
        <f>Paca!G182-('Dep04'!G182+'Dep05'!G182+'Dep06'!G182+'Dep13'!G182+'Dep83'!G182+'Dep84'!G182)</f>
        <v>0</v>
      </c>
      <c r="L175" s="115">
        <f>('France métro'!C182+'France métro'!D182)-'France métro'!B182</f>
        <v>0</v>
      </c>
      <c r="M175" s="109">
        <f>('France métro'!F182+'France métro'!G182)-'France métro'!E182</f>
        <v>0</v>
      </c>
      <c r="N175" s="107">
        <f>(Paca!C182+Paca!D182)-Paca!B182</f>
        <v>0</v>
      </c>
      <c r="O175" s="109">
        <f>(Paca!F182+Paca!G182)-Paca!E182</f>
        <v>0</v>
      </c>
      <c r="P175" s="107">
        <f>('Dep04'!C182+'Dep04'!D182)-'Dep04'!B182</f>
        <v>0</v>
      </c>
      <c r="Q175" s="109">
        <f>('Dep04'!F182+'Dep04'!G182)-'Dep04'!E182</f>
        <v>0</v>
      </c>
      <c r="R175" s="107">
        <f>('Dep05'!C182+'Dep05'!D182)-'Dep05'!B182</f>
        <v>0</v>
      </c>
      <c r="S175" s="109">
        <f>('Dep05'!F182+'Dep05'!G182)-'Dep05'!E182</f>
        <v>0</v>
      </c>
      <c r="T175" s="107">
        <f>('Dep06'!C182+'Dep06'!D182)-'Dep06'!B182</f>
        <v>0</v>
      </c>
      <c r="U175" s="109">
        <f>('Dep06'!F182+'Dep06'!G182)-'Dep06'!E182</f>
        <v>0</v>
      </c>
      <c r="V175" s="107">
        <f>('Dep13'!C182+'Dep13'!D182)-'Dep13'!B182</f>
        <v>0</v>
      </c>
      <c r="W175" s="109">
        <f>('Dep13'!F182+'Dep13'!G182)-'Dep13'!E182</f>
        <v>0</v>
      </c>
      <c r="X175" s="107">
        <f>('Dep83'!C182+'Dep83'!D182)-'Dep83'!B182</f>
        <v>0</v>
      </c>
      <c r="Y175" s="109">
        <f>('Dep83'!F182+'Dep83'!G182)-'Dep83'!E182</f>
        <v>0</v>
      </c>
      <c r="Z175" s="107">
        <f>('Dep84'!C182+'Dep84'!D182)-'Dep84'!B182</f>
        <v>0</v>
      </c>
      <c r="AA175" s="109">
        <f>('Dep84'!F182+'Dep84'!G182)-'Dep84'!E182</f>
        <v>0</v>
      </c>
    </row>
    <row r="176" spans="5:27" x14ac:dyDescent="0.25">
      <c r="E176" s="56">
        <v>45413</v>
      </c>
      <c r="F176" s="107">
        <f>Paca!B183-('Dep04'!B183+'Dep05'!B183+'Dep06'!B183+'Dep13'!B183+'Dep83'!B183+'Dep84'!B183)</f>
        <v>1</v>
      </c>
      <c r="G176" s="108">
        <f>Paca!C183-('Dep04'!C183+'Dep05'!C183+'Dep06'!C183+'Dep13'!C183+'Dep83'!C183+'Dep84'!C183)</f>
        <v>1</v>
      </c>
      <c r="H176" s="109">
        <f>Paca!D183-('Dep04'!D183+'Dep05'!D183+'Dep06'!D183+'Dep13'!D183+'Dep83'!D183+'Dep84'!D183)</f>
        <v>0</v>
      </c>
      <c r="I176" s="107">
        <f>Paca!E183-('Dep04'!E183+'Dep05'!E183+'Dep06'!E183+'Dep13'!E183+'Dep83'!E183+'Dep84'!E183)</f>
        <v>1</v>
      </c>
      <c r="J176" s="108">
        <f>Paca!F183-('Dep04'!F183+'Dep05'!F183+'Dep06'!F183+'Dep13'!F183+'Dep83'!F183+'Dep84'!F183)</f>
        <v>1</v>
      </c>
      <c r="K176" s="112">
        <f>Paca!G183-('Dep04'!G183+'Dep05'!G183+'Dep06'!G183+'Dep13'!G183+'Dep83'!G183+'Dep84'!G183)</f>
        <v>0</v>
      </c>
      <c r="L176" s="115">
        <f>('France métro'!C183+'France métro'!D183)-'France métro'!B183</f>
        <v>0</v>
      </c>
      <c r="M176" s="109">
        <f>('France métro'!F183+'France métro'!G183)-'France métro'!E183</f>
        <v>0</v>
      </c>
      <c r="N176" s="107">
        <f>(Paca!C183+Paca!D183)-Paca!B183</f>
        <v>0</v>
      </c>
      <c r="O176" s="109">
        <f>(Paca!F183+Paca!G183)-Paca!E183</f>
        <v>0</v>
      </c>
      <c r="P176" s="107">
        <f>('Dep04'!C183+'Dep04'!D183)-'Dep04'!B183</f>
        <v>0</v>
      </c>
      <c r="Q176" s="109">
        <f>('Dep04'!F183+'Dep04'!G183)-'Dep04'!E183</f>
        <v>0</v>
      </c>
      <c r="R176" s="107">
        <f>('Dep05'!C183+'Dep05'!D183)-'Dep05'!B183</f>
        <v>0</v>
      </c>
      <c r="S176" s="109">
        <f>('Dep05'!F183+'Dep05'!G183)-'Dep05'!E183</f>
        <v>0</v>
      </c>
      <c r="T176" s="107">
        <f>('Dep06'!C183+'Dep06'!D183)-'Dep06'!B183</f>
        <v>0</v>
      </c>
      <c r="U176" s="109">
        <f>('Dep06'!F183+'Dep06'!G183)-'Dep06'!E183</f>
        <v>0</v>
      </c>
      <c r="V176" s="107">
        <f>('Dep13'!C183+'Dep13'!D183)-'Dep13'!B183</f>
        <v>0</v>
      </c>
      <c r="W176" s="109">
        <f>('Dep13'!F183+'Dep13'!G183)-'Dep13'!E183</f>
        <v>0</v>
      </c>
      <c r="X176" s="107">
        <f>('Dep83'!C183+'Dep83'!D183)-'Dep83'!B183</f>
        <v>0</v>
      </c>
      <c r="Y176" s="109">
        <f>('Dep83'!F183+'Dep83'!G183)-'Dep83'!E183</f>
        <v>0</v>
      </c>
      <c r="Z176" s="107">
        <f>('Dep84'!C183+'Dep84'!D183)-'Dep84'!B183</f>
        <v>0</v>
      </c>
      <c r="AA176" s="109">
        <f>('Dep84'!F183+'Dep84'!G183)-'Dep84'!E183</f>
        <v>0</v>
      </c>
    </row>
    <row r="177" spans="5:27" x14ac:dyDescent="0.25">
      <c r="E177" s="56">
        <v>45444</v>
      </c>
      <c r="F177" s="107">
        <f>Paca!B184-('Dep04'!B184+'Dep05'!B184+'Dep06'!B184+'Dep13'!B184+'Dep83'!B184+'Dep84'!B184)</f>
        <v>0</v>
      </c>
      <c r="G177" s="108">
        <f>Paca!C184-('Dep04'!C184+'Dep05'!C184+'Dep06'!C184+'Dep13'!C184+'Dep83'!C184+'Dep84'!C184)</f>
        <v>0</v>
      </c>
      <c r="H177" s="109">
        <f>Paca!D184-('Dep04'!D184+'Dep05'!D184+'Dep06'!D184+'Dep13'!D184+'Dep83'!D184+'Dep84'!D184)</f>
        <v>0</v>
      </c>
      <c r="I177" s="107">
        <f>Paca!E184-('Dep04'!E184+'Dep05'!E184+'Dep06'!E184+'Dep13'!E184+'Dep83'!E184+'Dep84'!E184)</f>
        <v>1</v>
      </c>
      <c r="J177" s="108">
        <f>Paca!F184-('Dep04'!F184+'Dep05'!F184+'Dep06'!F184+'Dep13'!F184+'Dep83'!F184+'Dep84'!F184)</f>
        <v>1</v>
      </c>
      <c r="K177" s="112">
        <f>Paca!G184-('Dep04'!G184+'Dep05'!G184+'Dep06'!G184+'Dep13'!G184+'Dep83'!G184+'Dep84'!G184)</f>
        <v>0</v>
      </c>
      <c r="L177" s="115">
        <f>('France métro'!C184+'France métro'!D184)-'France métro'!B184</f>
        <v>0</v>
      </c>
      <c r="M177" s="109">
        <f>('France métro'!F184+'France métro'!G184)-'France métro'!E184</f>
        <v>0</v>
      </c>
      <c r="N177" s="107">
        <f>(Paca!C184+Paca!D184)-Paca!B184</f>
        <v>0</v>
      </c>
      <c r="O177" s="109">
        <f>(Paca!F184+Paca!G184)-Paca!E184</f>
        <v>0</v>
      </c>
      <c r="P177" s="107">
        <f>('Dep04'!C184+'Dep04'!D184)-'Dep04'!B184</f>
        <v>0</v>
      </c>
      <c r="Q177" s="109">
        <f>('Dep04'!F184+'Dep04'!G184)-'Dep04'!E184</f>
        <v>0</v>
      </c>
      <c r="R177" s="107">
        <f>('Dep05'!C184+'Dep05'!D184)-'Dep05'!B184</f>
        <v>0</v>
      </c>
      <c r="S177" s="109">
        <f>('Dep05'!F184+'Dep05'!G184)-'Dep05'!E184</f>
        <v>0</v>
      </c>
      <c r="T177" s="107">
        <f>('Dep06'!C184+'Dep06'!D184)-'Dep06'!B184</f>
        <v>0</v>
      </c>
      <c r="U177" s="109">
        <f>('Dep06'!F184+'Dep06'!G184)-'Dep06'!E184</f>
        <v>0</v>
      </c>
      <c r="V177" s="107">
        <f>('Dep13'!C184+'Dep13'!D184)-'Dep13'!B184</f>
        <v>0</v>
      </c>
      <c r="W177" s="109">
        <f>('Dep13'!F184+'Dep13'!G184)-'Dep13'!E184</f>
        <v>0</v>
      </c>
      <c r="X177" s="107">
        <f>('Dep83'!C184+'Dep83'!D184)-'Dep83'!B184</f>
        <v>0</v>
      </c>
      <c r="Y177" s="109">
        <f>('Dep83'!F184+'Dep83'!G184)-'Dep83'!E184</f>
        <v>0</v>
      </c>
      <c r="Z177" s="107">
        <f>('Dep84'!C184+'Dep84'!D184)-'Dep84'!B184</f>
        <v>0</v>
      </c>
      <c r="AA177" s="109">
        <f>('Dep84'!F184+'Dep84'!G184)-'Dep84'!E184</f>
        <v>0</v>
      </c>
    </row>
    <row r="178" spans="5:27" x14ac:dyDescent="0.25">
      <c r="E178" s="56">
        <v>45474</v>
      </c>
      <c r="F178" s="107">
        <f>Paca!B185-('Dep04'!B185+'Dep05'!B185+'Dep06'!B185+'Dep13'!B185+'Dep83'!B185+'Dep84'!B185)</f>
        <v>0</v>
      </c>
      <c r="G178" s="108">
        <f>Paca!C185-('Dep04'!C185+'Dep05'!C185+'Dep06'!C185+'Dep13'!C185+'Dep83'!C185+'Dep84'!C185)</f>
        <v>0</v>
      </c>
      <c r="H178" s="109">
        <f>Paca!D185-('Dep04'!D185+'Dep05'!D185+'Dep06'!D185+'Dep13'!D185+'Dep83'!D185+'Dep84'!D185)</f>
        <v>0</v>
      </c>
      <c r="I178" s="107">
        <f>Paca!E185-('Dep04'!E185+'Dep05'!E185+'Dep06'!E185+'Dep13'!E185+'Dep83'!E185+'Dep84'!E185)</f>
        <v>1</v>
      </c>
      <c r="J178" s="108">
        <f>Paca!F185-('Dep04'!F185+'Dep05'!F185+'Dep06'!F185+'Dep13'!F185+'Dep83'!F185+'Dep84'!F185)</f>
        <v>1</v>
      </c>
      <c r="K178" s="112">
        <f>Paca!G185-('Dep04'!G185+'Dep05'!G185+'Dep06'!G185+'Dep13'!G185+'Dep83'!G185+'Dep84'!G185)</f>
        <v>0</v>
      </c>
      <c r="L178" s="115">
        <f>('France métro'!C185+'France métro'!D185)-'France métro'!B185</f>
        <v>0</v>
      </c>
      <c r="M178" s="109">
        <f>('France métro'!F185+'France métro'!G185)-'France métro'!E185</f>
        <v>0</v>
      </c>
      <c r="N178" s="107">
        <f>(Paca!C185+Paca!D185)-Paca!B185</f>
        <v>0</v>
      </c>
      <c r="O178" s="109">
        <f>(Paca!F185+Paca!G185)-Paca!E185</f>
        <v>0</v>
      </c>
      <c r="P178" s="107">
        <f>('Dep04'!C185+'Dep04'!D185)-'Dep04'!B185</f>
        <v>0</v>
      </c>
      <c r="Q178" s="109">
        <f>('Dep04'!F185+'Dep04'!G185)-'Dep04'!E185</f>
        <v>0</v>
      </c>
      <c r="R178" s="107">
        <f>('Dep05'!C185+'Dep05'!D185)-'Dep05'!B185</f>
        <v>0</v>
      </c>
      <c r="S178" s="109">
        <f>('Dep05'!F185+'Dep05'!G185)-'Dep05'!E185</f>
        <v>0</v>
      </c>
      <c r="T178" s="107">
        <f>('Dep06'!C185+'Dep06'!D185)-'Dep06'!B185</f>
        <v>0</v>
      </c>
      <c r="U178" s="109">
        <f>('Dep06'!F185+'Dep06'!G185)-'Dep06'!E185</f>
        <v>0</v>
      </c>
      <c r="V178" s="107">
        <f>('Dep13'!C185+'Dep13'!D185)-'Dep13'!B185</f>
        <v>0</v>
      </c>
      <c r="W178" s="109">
        <f>('Dep13'!F185+'Dep13'!G185)-'Dep13'!E185</f>
        <v>0</v>
      </c>
      <c r="X178" s="107">
        <f>('Dep83'!C185+'Dep83'!D185)-'Dep83'!B185</f>
        <v>0</v>
      </c>
      <c r="Y178" s="109">
        <f>('Dep83'!F185+'Dep83'!G185)-'Dep83'!E185</f>
        <v>0</v>
      </c>
      <c r="Z178" s="107">
        <f>('Dep84'!C185+'Dep84'!D185)-'Dep84'!B185</f>
        <v>0</v>
      </c>
      <c r="AA178" s="109">
        <f>('Dep84'!F185+'Dep84'!G185)-'Dep84'!E185</f>
        <v>0</v>
      </c>
    </row>
    <row r="179" spans="5:27" x14ac:dyDescent="0.25">
      <c r="E179" s="56">
        <v>45505</v>
      </c>
      <c r="F179" s="107">
        <f>Paca!B186-('Dep04'!B186+'Dep05'!B186+'Dep06'!B186+'Dep13'!B186+'Dep83'!B186+'Dep84'!B186)</f>
        <v>0</v>
      </c>
      <c r="G179" s="108">
        <f>Paca!C186-('Dep04'!C186+'Dep05'!C186+'Dep06'!C186+'Dep13'!C186+'Dep83'!C186+'Dep84'!C186)</f>
        <v>0</v>
      </c>
      <c r="H179" s="109">
        <f>Paca!D186-('Dep04'!D186+'Dep05'!D186+'Dep06'!D186+'Dep13'!D186+'Dep83'!D186+'Dep84'!D186)</f>
        <v>0</v>
      </c>
      <c r="I179" s="107">
        <f>Paca!E186-('Dep04'!E186+'Dep05'!E186+'Dep06'!E186+'Dep13'!E186+'Dep83'!E186+'Dep84'!E186)</f>
        <v>-1</v>
      </c>
      <c r="J179" s="108">
        <f>Paca!F186-('Dep04'!F186+'Dep05'!F186+'Dep06'!F186+'Dep13'!F186+'Dep83'!F186+'Dep84'!F186)</f>
        <v>-1</v>
      </c>
      <c r="K179" s="112">
        <f>Paca!G186-('Dep04'!G186+'Dep05'!G186+'Dep06'!G186+'Dep13'!G186+'Dep83'!G186+'Dep84'!G186)</f>
        <v>0</v>
      </c>
      <c r="L179" s="115">
        <f>('France métro'!C186+'France métro'!D186)-'France métro'!B186</f>
        <v>0</v>
      </c>
      <c r="M179" s="109">
        <f>('France métro'!F186+'France métro'!G186)-'France métro'!E186</f>
        <v>0</v>
      </c>
      <c r="N179" s="107">
        <f>(Paca!C186+Paca!D186)-Paca!B186</f>
        <v>0</v>
      </c>
      <c r="O179" s="109">
        <f>(Paca!F186+Paca!G186)-Paca!E186</f>
        <v>0</v>
      </c>
      <c r="P179" s="107">
        <f>('Dep04'!C186+'Dep04'!D186)-'Dep04'!B186</f>
        <v>0</v>
      </c>
      <c r="Q179" s="109">
        <f>('Dep04'!F186+'Dep04'!G186)-'Dep04'!E186</f>
        <v>0</v>
      </c>
      <c r="R179" s="107">
        <f>('Dep05'!C186+'Dep05'!D186)-'Dep05'!B186</f>
        <v>0</v>
      </c>
      <c r="S179" s="109">
        <f>('Dep05'!F186+'Dep05'!G186)-'Dep05'!E186</f>
        <v>0</v>
      </c>
      <c r="T179" s="107">
        <f>('Dep06'!C186+'Dep06'!D186)-'Dep06'!B186</f>
        <v>0</v>
      </c>
      <c r="U179" s="109">
        <f>('Dep06'!F186+'Dep06'!G186)-'Dep06'!E186</f>
        <v>0</v>
      </c>
      <c r="V179" s="107">
        <f>('Dep13'!C186+'Dep13'!D186)-'Dep13'!B186</f>
        <v>0</v>
      </c>
      <c r="W179" s="109">
        <f>('Dep13'!F186+'Dep13'!G186)-'Dep13'!E186</f>
        <v>0</v>
      </c>
      <c r="X179" s="107">
        <f>('Dep83'!C186+'Dep83'!D186)-'Dep83'!B186</f>
        <v>0</v>
      </c>
      <c r="Y179" s="109">
        <f>('Dep83'!F186+'Dep83'!G186)-'Dep83'!E186</f>
        <v>0</v>
      </c>
      <c r="Z179" s="107">
        <f>('Dep84'!C186+'Dep84'!D186)-'Dep84'!B186</f>
        <v>0</v>
      </c>
      <c r="AA179" s="109">
        <f>('Dep84'!F186+'Dep84'!G186)-'Dep84'!E186</f>
        <v>0</v>
      </c>
    </row>
    <row r="180" spans="5:27" x14ac:dyDescent="0.25">
      <c r="E180" s="56">
        <v>45536</v>
      </c>
      <c r="F180" s="107">
        <f>Paca!B187-('Dep04'!B187+'Dep05'!B187+'Dep06'!B187+'Dep13'!B187+'Dep83'!B187+'Dep84'!B187)</f>
        <v>0</v>
      </c>
      <c r="G180" s="108">
        <f>Paca!C187-('Dep04'!C187+'Dep05'!C187+'Dep06'!C187+'Dep13'!C187+'Dep83'!C187+'Dep84'!C187)</f>
        <v>0</v>
      </c>
      <c r="H180" s="109">
        <f>Paca!D187-('Dep04'!D187+'Dep05'!D187+'Dep06'!D187+'Dep13'!D187+'Dep83'!D187+'Dep84'!D187)</f>
        <v>0</v>
      </c>
      <c r="I180" s="107">
        <f>Paca!E187-('Dep04'!E187+'Dep05'!E187+'Dep06'!E187+'Dep13'!E187+'Dep83'!E187+'Dep84'!E187)</f>
        <v>-1</v>
      </c>
      <c r="J180" s="108">
        <f>Paca!F187-('Dep04'!F187+'Dep05'!F187+'Dep06'!F187+'Dep13'!F187+'Dep83'!F187+'Dep84'!F187)</f>
        <v>-1</v>
      </c>
      <c r="K180" s="112">
        <f>Paca!G187-('Dep04'!G187+'Dep05'!G187+'Dep06'!G187+'Dep13'!G187+'Dep83'!G187+'Dep84'!G187)</f>
        <v>0</v>
      </c>
      <c r="L180" s="115">
        <f>('France métro'!C187+'France métro'!D187)-'France métro'!B187</f>
        <v>0</v>
      </c>
      <c r="M180" s="109">
        <f>('France métro'!F187+'France métro'!G187)-'France métro'!E187</f>
        <v>0</v>
      </c>
      <c r="N180" s="107">
        <f>(Paca!C187+Paca!D187)-Paca!B187</f>
        <v>0</v>
      </c>
      <c r="O180" s="109">
        <f>(Paca!F187+Paca!G187)-Paca!E187</f>
        <v>0</v>
      </c>
      <c r="P180" s="107">
        <f>('Dep04'!C187+'Dep04'!D187)-'Dep04'!B187</f>
        <v>0</v>
      </c>
      <c r="Q180" s="109">
        <f>('Dep04'!F187+'Dep04'!G187)-'Dep04'!E187</f>
        <v>0</v>
      </c>
      <c r="R180" s="107">
        <f>('Dep05'!C187+'Dep05'!D187)-'Dep05'!B187</f>
        <v>0</v>
      </c>
      <c r="S180" s="109">
        <f>('Dep05'!F187+'Dep05'!G187)-'Dep05'!E187</f>
        <v>0</v>
      </c>
      <c r="T180" s="107">
        <f>('Dep06'!C187+'Dep06'!D187)-'Dep06'!B187</f>
        <v>0</v>
      </c>
      <c r="U180" s="109">
        <f>('Dep06'!F187+'Dep06'!G187)-'Dep06'!E187</f>
        <v>0</v>
      </c>
      <c r="V180" s="107">
        <f>('Dep13'!C187+'Dep13'!D187)-'Dep13'!B187</f>
        <v>0</v>
      </c>
      <c r="W180" s="109">
        <f>('Dep13'!F187+'Dep13'!G187)-'Dep13'!E187</f>
        <v>0</v>
      </c>
      <c r="X180" s="107">
        <f>('Dep83'!C187+'Dep83'!D187)-'Dep83'!B187</f>
        <v>0</v>
      </c>
      <c r="Y180" s="109">
        <f>('Dep83'!F187+'Dep83'!G187)-'Dep83'!E187</f>
        <v>0</v>
      </c>
      <c r="Z180" s="107">
        <f>('Dep84'!C187+'Dep84'!D187)-'Dep84'!B187</f>
        <v>0</v>
      </c>
      <c r="AA180" s="109">
        <f>('Dep84'!F187+'Dep84'!G187)-'Dep84'!E187</f>
        <v>0</v>
      </c>
    </row>
    <row r="181" spans="5:27" x14ac:dyDescent="0.25">
      <c r="E181" s="56">
        <v>45566</v>
      </c>
      <c r="F181" s="107">
        <f>Paca!B188-('Dep04'!B188+'Dep05'!B188+'Dep06'!B188+'Dep13'!B188+'Dep83'!B188+'Dep84'!B188)</f>
        <v>0</v>
      </c>
      <c r="G181" s="108">
        <f>Paca!C188-('Dep04'!C188+'Dep05'!C188+'Dep06'!C188+'Dep13'!C188+'Dep83'!C188+'Dep84'!C188)</f>
        <v>0</v>
      </c>
      <c r="H181" s="109">
        <f>Paca!D188-('Dep04'!D188+'Dep05'!D188+'Dep06'!D188+'Dep13'!D188+'Dep83'!D188+'Dep84'!D188)</f>
        <v>0</v>
      </c>
      <c r="I181" s="107">
        <f>Paca!E188-('Dep04'!E188+'Dep05'!E188+'Dep06'!E188+'Dep13'!E188+'Dep83'!E188+'Dep84'!E188)</f>
        <v>0</v>
      </c>
      <c r="J181" s="108">
        <f>Paca!F188-('Dep04'!F188+'Dep05'!F188+'Dep06'!F188+'Dep13'!F188+'Dep83'!F188+'Dep84'!F188)</f>
        <v>0</v>
      </c>
      <c r="K181" s="112">
        <f>Paca!G188-('Dep04'!G188+'Dep05'!G188+'Dep06'!G188+'Dep13'!G188+'Dep83'!G188+'Dep84'!G188)</f>
        <v>0</v>
      </c>
      <c r="L181" s="115">
        <f>('France métro'!C188+'France métro'!D188)-'France métro'!B188</f>
        <v>0</v>
      </c>
      <c r="M181" s="109">
        <f>('France métro'!F188+'France métro'!G188)-'France métro'!E188</f>
        <v>0</v>
      </c>
      <c r="N181" s="107">
        <f>(Paca!C188+Paca!D188)-Paca!B188</f>
        <v>0</v>
      </c>
      <c r="O181" s="109">
        <f>(Paca!F188+Paca!G188)-Paca!E188</f>
        <v>0</v>
      </c>
      <c r="P181" s="107">
        <f>('Dep04'!C188+'Dep04'!D188)-'Dep04'!B188</f>
        <v>0</v>
      </c>
      <c r="Q181" s="109">
        <f>('Dep04'!F188+'Dep04'!G188)-'Dep04'!E188</f>
        <v>0</v>
      </c>
      <c r="R181" s="107">
        <f>('Dep05'!C188+'Dep05'!D188)-'Dep05'!B188</f>
        <v>0</v>
      </c>
      <c r="S181" s="109">
        <f>('Dep05'!F188+'Dep05'!G188)-'Dep05'!E188</f>
        <v>0</v>
      </c>
      <c r="T181" s="107">
        <f>('Dep06'!C188+'Dep06'!D188)-'Dep06'!B188</f>
        <v>0</v>
      </c>
      <c r="U181" s="109">
        <f>('Dep06'!F188+'Dep06'!G188)-'Dep06'!E188</f>
        <v>0</v>
      </c>
      <c r="V181" s="107">
        <f>('Dep13'!C188+'Dep13'!D188)-'Dep13'!B188</f>
        <v>0</v>
      </c>
      <c r="W181" s="109">
        <f>('Dep13'!F188+'Dep13'!G188)-'Dep13'!E188</f>
        <v>0</v>
      </c>
      <c r="X181" s="107">
        <f>('Dep83'!C188+'Dep83'!D188)-'Dep83'!B188</f>
        <v>0</v>
      </c>
      <c r="Y181" s="109">
        <f>('Dep83'!F188+'Dep83'!G188)-'Dep83'!E188</f>
        <v>0</v>
      </c>
      <c r="Z181" s="107">
        <f>('Dep84'!C188+'Dep84'!D188)-'Dep84'!B188</f>
        <v>0</v>
      </c>
      <c r="AA181" s="109">
        <f>('Dep84'!F188+'Dep84'!G188)-'Dep84'!E188</f>
        <v>0</v>
      </c>
    </row>
    <row r="182" spans="5:27" x14ac:dyDescent="0.25">
      <c r="E182" s="56">
        <v>45597</v>
      </c>
      <c r="F182" s="107">
        <f>Paca!B189-('Dep04'!B189+'Dep05'!B189+'Dep06'!B189+'Dep13'!B189+'Dep83'!B189+'Dep84'!B189)</f>
        <v>0</v>
      </c>
      <c r="G182" s="108">
        <f>Paca!C189-('Dep04'!C189+'Dep05'!C189+'Dep06'!C189+'Dep13'!C189+'Dep83'!C189+'Dep84'!C189)</f>
        <v>0</v>
      </c>
      <c r="H182" s="109">
        <f>Paca!D189-('Dep04'!D189+'Dep05'!D189+'Dep06'!D189+'Dep13'!D189+'Dep83'!D189+'Dep84'!D189)</f>
        <v>0</v>
      </c>
      <c r="I182" s="107">
        <f>Paca!E189-('Dep04'!E189+'Dep05'!E189+'Dep06'!E189+'Dep13'!E189+'Dep83'!E189+'Dep84'!E189)</f>
        <v>0</v>
      </c>
      <c r="J182" s="108">
        <f>Paca!F189-('Dep04'!F189+'Dep05'!F189+'Dep06'!F189+'Dep13'!F189+'Dep83'!F189+'Dep84'!F189)</f>
        <v>0</v>
      </c>
      <c r="K182" s="112">
        <f>Paca!G189-('Dep04'!G189+'Dep05'!G189+'Dep06'!G189+'Dep13'!G189+'Dep83'!G189+'Dep84'!G189)</f>
        <v>0</v>
      </c>
      <c r="L182" s="115">
        <f>('France métro'!C189+'France métro'!D189)-'France métro'!B189</f>
        <v>0</v>
      </c>
      <c r="M182" s="109">
        <f>('France métro'!F189+'France métro'!G189)-'France métro'!E189</f>
        <v>0</v>
      </c>
      <c r="N182" s="107">
        <f>(Paca!C189+Paca!D189)-Paca!B189</f>
        <v>0</v>
      </c>
      <c r="O182" s="109">
        <f>(Paca!F189+Paca!G189)-Paca!E189</f>
        <v>0</v>
      </c>
      <c r="P182" s="107">
        <f>('Dep04'!C189+'Dep04'!D189)-'Dep04'!B189</f>
        <v>0</v>
      </c>
      <c r="Q182" s="109">
        <f>('Dep04'!F189+'Dep04'!G189)-'Dep04'!E189</f>
        <v>0</v>
      </c>
      <c r="R182" s="107">
        <f>('Dep05'!C189+'Dep05'!D189)-'Dep05'!B189</f>
        <v>0</v>
      </c>
      <c r="S182" s="109">
        <f>('Dep05'!F189+'Dep05'!G189)-'Dep05'!E189</f>
        <v>0</v>
      </c>
      <c r="T182" s="107">
        <f>('Dep06'!C189+'Dep06'!D189)-'Dep06'!B189</f>
        <v>0</v>
      </c>
      <c r="U182" s="109">
        <f>('Dep06'!F189+'Dep06'!G189)-'Dep06'!E189</f>
        <v>0</v>
      </c>
      <c r="V182" s="107">
        <f>('Dep13'!C189+'Dep13'!D189)-'Dep13'!B189</f>
        <v>0</v>
      </c>
      <c r="W182" s="109">
        <f>('Dep13'!F189+'Dep13'!G189)-'Dep13'!E189</f>
        <v>0</v>
      </c>
      <c r="X182" s="107">
        <f>('Dep83'!C189+'Dep83'!D189)-'Dep83'!B189</f>
        <v>0</v>
      </c>
      <c r="Y182" s="109">
        <f>('Dep83'!F189+'Dep83'!G189)-'Dep83'!E189</f>
        <v>0</v>
      </c>
      <c r="Z182" s="107">
        <f>('Dep84'!C189+'Dep84'!D189)-'Dep84'!B189</f>
        <v>0</v>
      </c>
      <c r="AA182" s="109">
        <f>('Dep84'!F189+'Dep84'!G189)-'Dep84'!E189</f>
        <v>0</v>
      </c>
    </row>
    <row r="183" spans="5:27" x14ac:dyDescent="0.25">
      <c r="E183" s="56">
        <v>45627</v>
      </c>
      <c r="F183" s="107">
        <f>Paca!B190-('Dep04'!B190+'Dep05'!B190+'Dep06'!B190+'Dep13'!B190+'Dep83'!B190+'Dep84'!B190)</f>
        <v>0</v>
      </c>
      <c r="G183" s="108">
        <f>Paca!C190-('Dep04'!C190+'Dep05'!C190+'Dep06'!C190+'Dep13'!C190+'Dep83'!C190+'Dep84'!C190)</f>
        <v>0</v>
      </c>
      <c r="H183" s="109">
        <f>Paca!D190-('Dep04'!D190+'Dep05'!D190+'Dep06'!D190+'Dep13'!D190+'Dep83'!D190+'Dep84'!D190)</f>
        <v>0</v>
      </c>
      <c r="I183" s="107">
        <f>Paca!E190-('Dep04'!E190+'Dep05'!E190+'Dep06'!E190+'Dep13'!E190+'Dep83'!E190+'Dep84'!E190)</f>
        <v>0</v>
      </c>
      <c r="J183" s="108">
        <f>Paca!F190-('Dep04'!F190+'Dep05'!F190+'Dep06'!F190+'Dep13'!F190+'Dep83'!F190+'Dep84'!F190)</f>
        <v>0</v>
      </c>
      <c r="K183" s="112">
        <f>Paca!G190-('Dep04'!G190+'Dep05'!G190+'Dep06'!G190+'Dep13'!G190+'Dep83'!G190+'Dep84'!G190)</f>
        <v>0</v>
      </c>
      <c r="L183" s="115">
        <f>('France métro'!C190+'France métro'!D190)-'France métro'!B190</f>
        <v>0</v>
      </c>
      <c r="M183" s="109">
        <f>('France métro'!F190+'France métro'!G190)-'France métro'!E190</f>
        <v>0</v>
      </c>
      <c r="N183" s="107">
        <f>(Paca!C190+Paca!D190)-Paca!B190</f>
        <v>0</v>
      </c>
      <c r="O183" s="109">
        <f>(Paca!F190+Paca!G190)-Paca!E190</f>
        <v>0</v>
      </c>
      <c r="P183" s="107">
        <f>('Dep04'!C190+'Dep04'!D190)-'Dep04'!B190</f>
        <v>0</v>
      </c>
      <c r="Q183" s="109">
        <f>('Dep04'!F190+'Dep04'!G190)-'Dep04'!E190</f>
        <v>0</v>
      </c>
      <c r="R183" s="107">
        <f>('Dep05'!C190+'Dep05'!D190)-'Dep05'!B190</f>
        <v>0</v>
      </c>
      <c r="S183" s="109">
        <f>('Dep05'!F190+'Dep05'!G190)-'Dep05'!E190</f>
        <v>0</v>
      </c>
      <c r="T183" s="107">
        <f>('Dep06'!C190+'Dep06'!D190)-'Dep06'!B190</f>
        <v>0</v>
      </c>
      <c r="U183" s="109">
        <f>('Dep06'!F190+'Dep06'!G190)-'Dep06'!E190</f>
        <v>0</v>
      </c>
      <c r="V183" s="107">
        <f>('Dep13'!C190+'Dep13'!D190)-'Dep13'!B190</f>
        <v>0</v>
      </c>
      <c r="W183" s="109">
        <f>('Dep13'!F190+'Dep13'!G190)-'Dep13'!E190</f>
        <v>0</v>
      </c>
      <c r="X183" s="107">
        <f>('Dep83'!C190+'Dep83'!D190)-'Dep83'!B190</f>
        <v>0</v>
      </c>
      <c r="Y183" s="109">
        <f>('Dep83'!F190+'Dep83'!G190)-'Dep83'!E190</f>
        <v>0</v>
      </c>
      <c r="Z183" s="107">
        <f>('Dep84'!C190+'Dep84'!D190)-'Dep84'!B190</f>
        <v>0</v>
      </c>
      <c r="AA183" s="109">
        <f>('Dep84'!F190+'Dep84'!G190)-'Dep84'!E190</f>
        <v>0</v>
      </c>
    </row>
    <row r="184" spans="5:27" x14ac:dyDescent="0.25">
      <c r="E184" s="56">
        <v>45658</v>
      </c>
      <c r="F184" s="107">
        <f>Paca!B191-('Dep04'!B191+'Dep05'!B191+'Dep06'!B191+'Dep13'!B191+'Dep83'!B191+'Dep84'!B191)</f>
        <v>0</v>
      </c>
      <c r="G184" s="108">
        <f>Paca!C191-('Dep04'!C191+'Dep05'!C191+'Dep06'!C191+'Dep13'!C191+'Dep83'!C191+'Dep84'!C191)</f>
        <v>0</v>
      </c>
      <c r="H184" s="109">
        <f>Paca!D191-('Dep04'!D191+'Dep05'!D191+'Dep06'!D191+'Dep13'!D191+'Dep83'!D191+'Dep84'!D191)</f>
        <v>0</v>
      </c>
      <c r="I184" s="107">
        <f>Paca!E191-('Dep04'!E191+'Dep05'!E191+'Dep06'!E191+'Dep13'!E191+'Dep83'!E191+'Dep84'!E191)</f>
        <v>0</v>
      </c>
      <c r="J184" s="108">
        <f>Paca!F191-('Dep04'!F191+'Dep05'!F191+'Dep06'!F191+'Dep13'!F191+'Dep83'!F191+'Dep84'!F191)</f>
        <v>0</v>
      </c>
      <c r="K184" s="112">
        <f>Paca!G191-('Dep04'!G191+'Dep05'!G191+'Dep06'!G191+'Dep13'!G191+'Dep83'!G191+'Dep84'!G191)</f>
        <v>0</v>
      </c>
      <c r="L184" s="115">
        <f>('France métro'!C191+'France métro'!D191)-'France métro'!B191</f>
        <v>0</v>
      </c>
      <c r="M184" s="109">
        <f>('France métro'!F191+'France métro'!G191)-'France métro'!E191</f>
        <v>0</v>
      </c>
      <c r="N184" s="107">
        <f>(Paca!C191+Paca!D191)-Paca!B191</f>
        <v>0</v>
      </c>
      <c r="O184" s="109">
        <f>(Paca!F191+Paca!G191)-Paca!E191</f>
        <v>0</v>
      </c>
      <c r="P184" s="107">
        <f>('Dep04'!C191+'Dep04'!D191)-'Dep04'!B191</f>
        <v>0</v>
      </c>
      <c r="Q184" s="109">
        <f>('Dep04'!F191+'Dep04'!G191)-'Dep04'!E191</f>
        <v>0</v>
      </c>
      <c r="R184" s="107">
        <f>('Dep05'!C191+'Dep05'!D191)-'Dep05'!B191</f>
        <v>0</v>
      </c>
      <c r="S184" s="109">
        <f>('Dep05'!F191+'Dep05'!G191)-'Dep05'!E191</f>
        <v>0</v>
      </c>
      <c r="T184" s="107">
        <f>('Dep06'!C191+'Dep06'!D191)-'Dep06'!B191</f>
        <v>0</v>
      </c>
      <c r="U184" s="109">
        <f>('Dep06'!F191+'Dep06'!G191)-'Dep06'!E191</f>
        <v>0</v>
      </c>
      <c r="V184" s="107">
        <f>('Dep13'!C191+'Dep13'!D191)-'Dep13'!B191</f>
        <v>0</v>
      </c>
      <c r="W184" s="109">
        <f>('Dep13'!F191+'Dep13'!G191)-'Dep13'!E191</f>
        <v>0</v>
      </c>
      <c r="X184" s="107">
        <f>('Dep83'!C191+'Dep83'!D191)-'Dep83'!B191</f>
        <v>0</v>
      </c>
      <c r="Y184" s="109">
        <f>('Dep83'!F191+'Dep83'!G191)-'Dep83'!E191</f>
        <v>0</v>
      </c>
      <c r="Z184" s="107">
        <f>('Dep84'!C191+'Dep84'!D191)-'Dep84'!B191</f>
        <v>0</v>
      </c>
      <c r="AA184" s="109">
        <f>('Dep84'!F191+'Dep84'!G191)-'Dep84'!E191</f>
        <v>0</v>
      </c>
    </row>
    <row r="185" spans="5:27" x14ac:dyDescent="0.25">
      <c r="E185" s="56">
        <v>45689</v>
      </c>
      <c r="F185" s="107">
        <f>Paca!B192-('Dep04'!B192+'Dep05'!B192+'Dep06'!B192+'Dep13'!B192+'Dep83'!B192+'Dep84'!B192)</f>
        <v>0</v>
      </c>
      <c r="G185" s="108">
        <f>Paca!C192-('Dep04'!C192+'Dep05'!C192+'Dep06'!C192+'Dep13'!C192+'Dep83'!C192+'Dep84'!C192)</f>
        <v>0</v>
      </c>
      <c r="H185" s="109">
        <f>Paca!D192-('Dep04'!D192+'Dep05'!D192+'Dep06'!D192+'Dep13'!D192+'Dep83'!D192+'Dep84'!D192)</f>
        <v>0</v>
      </c>
      <c r="I185" s="107">
        <f>Paca!E192-('Dep04'!E192+'Dep05'!E192+'Dep06'!E192+'Dep13'!E192+'Dep83'!E192+'Dep84'!E192)</f>
        <v>0</v>
      </c>
      <c r="J185" s="108">
        <f>Paca!F192-('Dep04'!F192+'Dep05'!F192+'Dep06'!F192+'Dep13'!F192+'Dep83'!F192+'Dep84'!F192)</f>
        <v>0</v>
      </c>
      <c r="K185" s="112">
        <f>Paca!G192-('Dep04'!G192+'Dep05'!G192+'Dep06'!G192+'Dep13'!G192+'Dep83'!G192+'Dep84'!G192)</f>
        <v>0</v>
      </c>
      <c r="L185" s="115">
        <f>('France métro'!C192+'France métro'!D192)-'France métro'!B192</f>
        <v>0</v>
      </c>
      <c r="M185" s="109">
        <f>('France métro'!F192+'France métro'!G192)-'France métro'!E192</f>
        <v>0</v>
      </c>
      <c r="N185" s="107">
        <f>(Paca!C192+Paca!D192)-Paca!B192</f>
        <v>0</v>
      </c>
      <c r="O185" s="109">
        <f>(Paca!F192+Paca!G192)-Paca!E192</f>
        <v>0</v>
      </c>
      <c r="P185" s="107">
        <f>('Dep04'!C192+'Dep04'!D192)-'Dep04'!B192</f>
        <v>0</v>
      </c>
      <c r="Q185" s="109">
        <f>('Dep04'!F192+'Dep04'!G192)-'Dep04'!E192</f>
        <v>0</v>
      </c>
      <c r="R185" s="107">
        <f>('Dep05'!C192+'Dep05'!D192)-'Dep05'!B192</f>
        <v>0</v>
      </c>
      <c r="S185" s="109">
        <f>('Dep05'!F192+'Dep05'!G192)-'Dep05'!E192</f>
        <v>0</v>
      </c>
      <c r="T185" s="107">
        <f>('Dep06'!C192+'Dep06'!D192)-'Dep06'!B192</f>
        <v>0</v>
      </c>
      <c r="U185" s="109">
        <f>('Dep06'!F192+'Dep06'!G192)-'Dep06'!E192</f>
        <v>0</v>
      </c>
      <c r="V185" s="107">
        <f>('Dep13'!C192+'Dep13'!D192)-'Dep13'!B192</f>
        <v>0</v>
      </c>
      <c r="W185" s="109">
        <f>('Dep13'!F192+'Dep13'!G192)-'Dep13'!E192</f>
        <v>0</v>
      </c>
      <c r="X185" s="107">
        <f>('Dep83'!C192+'Dep83'!D192)-'Dep83'!B192</f>
        <v>0</v>
      </c>
      <c r="Y185" s="109">
        <f>('Dep83'!F192+'Dep83'!G192)-'Dep83'!E192</f>
        <v>0</v>
      </c>
      <c r="Z185" s="107">
        <f>('Dep84'!C192+'Dep84'!D192)-'Dep84'!B192</f>
        <v>0</v>
      </c>
      <c r="AA185" s="109">
        <f>('Dep84'!F192+'Dep84'!G192)-'Dep84'!E192</f>
        <v>0</v>
      </c>
    </row>
    <row r="186" spans="5:27" x14ac:dyDescent="0.25">
      <c r="E186" s="56">
        <v>45717</v>
      </c>
      <c r="F186" s="107">
        <f>Paca!B193-('Dep04'!B193+'Dep05'!B193+'Dep06'!B193+'Dep13'!B193+'Dep83'!B193+'Dep84'!B193)</f>
        <v>0</v>
      </c>
      <c r="G186" s="108">
        <f>Paca!C193-('Dep04'!C193+'Dep05'!C193+'Dep06'!C193+'Dep13'!C193+'Dep83'!C193+'Dep84'!C193)</f>
        <v>0</v>
      </c>
      <c r="H186" s="109">
        <f>Paca!D193-('Dep04'!D193+'Dep05'!D193+'Dep06'!D193+'Dep13'!D193+'Dep83'!D193+'Dep84'!D193)</f>
        <v>0</v>
      </c>
      <c r="I186" s="107">
        <f>Paca!E193-('Dep04'!E193+'Dep05'!E193+'Dep06'!E193+'Dep13'!E193+'Dep83'!E193+'Dep84'!E193)</f>
        <v>0</v>
      </c>
      <c r="J186" s="108">
        <f>Paca!F193-('Dep04'!F193+'Dep05'!F193+'Dep06'!F193+'Dep13'!F193+'Dep83'!F193+'Dep84'!F193)</f>
        <v>0</v>
      </c>
      <c r="K186" s="112">
        <f>Paca!G193-('Dep04'!G193+'Dep05'!G193+'Dep06'!G193+'Dep13'!G193+'Dep83'!G193+'Dep84'!G193)</f>
        <v>0</v>
      </c>
      <c r="L186" s="115">
        <f>('France métro'!C193+'France métro'!D193)-'France métro'!B193</f>
        <v>0</v>
      </c>
      <c r="M186" s="109">
        <f>('France métro'!F193+'France métro'!G193)-'France métro'!E193</f>
        <v>0</v>
      </c>
      <c r="N186" s="107">
        <f>(Paca!C193+Paca!D193)-Paca!B193</f>
        <v>0</v>
      </c>
      <c r="O186" s="109">
        <f>(Paca!F193+Paca!G193)-Paca!E193</f>
        <v>0</v>
      </c>
      <c r="P186" s="107">
        <f>('Dep04'!C193+'Dep04'!D193)-'Dep04'!B193</f>
        <v>0</v>
      </c>
      <c r="Q186" s="109">
        <f>('Dep04'!F193+'Dep04'!G193)-'Dep04'!E193</f>
        <v>0</v>
      </c>
      <c r="R186" s="107">
        <f>('Dep05'!C193+'Dep05'!D193)-'Dep05'!B193</f>
        <v>0</v>
      </c>
      <c r="S186" s="109">
        <f>('Dep05'!F193+'Dep05'!G193)-'Dep05'!E193</f>
        <v>0</v>
      </c>
      <c r="T186" s="107">
        <f>('Dep06'!C193+'Dep06'!D193)-'Dep06'!B193</f>
        <v>0</v>
      </c>
      <c r="U186" s="109">
        <f>('Dep06'!F193+'Dep06'!G193)-'Dep06'!E193</f>
        <v>0</v>
      </c>
      <c r="V186" s="107">
        <f>('Dep13'!C193+'Dep13'!D193)-'Dep13'!B193</f>
        <v>0</v>
      </c>
      <c r="W186" s="109">
        <f>('Dep13'!F193+'Dep13'!G193)-'Dep13'!E193</f>
        <v>0</v>
      </c>
      <c r="X186" s="107">
        <f>('Dep83'!C193+'Dep83'!D193)-'Dep83'!B193</f>
        <v>0</v>
      </c>
      <c r="Y186" s="109">
        <f>('Dep83'!F193+'Dep83'!G193)-'Dep83'!E193</f>
        <v>0</v>
      </c>
      <c r="Z186" s="107">
        <f>('Dep84'!C193+'Dep84'!D193)-'Dep84'!B193</f>
        <v>0</v>
      </c>
      <c r="AA186" s="109">
        <f>('Dep84'!F193+'Dep84'!G193)-'Dep84'!E193</f>
        <v>0</v>
      </c>
    </row>
  </sheetData>
  <mergeCells count="12">
    <mergeCell ref="T2:U2"/>
    <mergeCell ref="V2:W2"/>
    <mergeCell ref="X2:Y2"/>
    <mergeCell ref="Z2:AA2"/>
    <mergeCell ref="F1:K1"/>
    <mergeCell ref="L1:AA1"/>
    <mergeCell ref="N2:O2"/>
    <mergeCell ref="L2:M2"/>
    <mergeCell ref="P2:Q2"/>
    <mergeCell ref="R2:S2"/>
    <mergeCell ref="F2:H2"/>
    <mergeCell ref="I2:K2"/>
  </mergeCells>
  <phoneticPr fontId="5" type="noConversion"/>
  <pageMargins left="0.78740157499999996" right="0.78740157499999996" top="0.984251969" bottom="0.984251969" header="0.4921259845" footer="0.492125984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activeCell="B4" sqref="B4:K4"/>
    </sheetView>
  </sheetViews>
  <sheetFormatPr baseColWidth="10" defaultColWidth="11.42578125" defaultRowHeight="15" x14ac:dyDescent="0.25"/>
  <cols>
    <col min="1" max="1" width="20.85546875" style="18" bestFit="1" customWidth="1"/>
    <col min="2" max="16384" width="11.42578125" style="18"/>
  </cols>
  <sheetData>
    <row r="1" spans="1:8" ht="37.5" customHeight="1" x14ac:dyDescent="0.25">
      <c r="A1" s="128" t="s">
        <v>57</v>
      </c>
      <c r="B1" s="128"/>
      <c r="C1" s="128"/>
      <c r="D1" s="128"/>
      <c r="E1" s="128"/>
      <c r="F1" s="128"/>
      <c r="G1" s="128"/>
    </row>
    <row r="2" spans="1:8" s="19" customFormat="1" ht="15" customHeight="1" x14ac:dyDescent="0.25">
      <c r="A2" s="130" t="s">
        <v>15</v>
      </c>
      <c r="B2" s="130"/>
      <c r="C2" s="130"/>
      <c r="D2" s="130"/>
      <c r="E2" s="130"/>
      <c r="F2" s="130"/>
      <c r="G2" s="130"/>
    </row>
    <row r="3" spans="1:8" s="19" customFormat="1" ht="15" customHeight="1" x14ac:dyDescent="0.25">
      <c r="A3" s="21"/>
      <c r="B3" s="21"/>
      <c r="C3" s="21"/>
      <c r="D3" s="21"/>
      <c r="E3" s="21"/>
      <c r="F3" s="21"/>
      <c r="G3" s="21"/>
      <c r="H3" s="33"/>
    </row>
    <row r="4" spans="1:8" ht="15" customHeight="1" x14ac:dyDescent="0.25">
      <c r="A4" s="131" t="s">
        <v>54</v>
      </c>
      <c r="B4" s="131"/>
      <c r="C4" s="131"/>
      <c r="D4" s="131"/>
      <c r="E4" s="131"/>
      <c r="F4" s="131"/>
      <c r="G4" s="131"/>
      <c r="H4" s="34"/>
    </row>
    <row r="5" spans="1:8" ht="15" customHeight="1" x14ac:dyDescent="0.25">
      <c r="A5" s="22"/>
      <c r="B5" s="22"/>
      <c r="C5" s="22"/>
      <c r="D5" s="22"/>
      <c r="E5" s="22"/>
      <c r="F5" s="22"/>
      <c r="G5" s="22"/>
      <c r="H5" s="34"/>
    </row>
    <row r="6" spans="1:8" s="19" customFormat="1" ht="15" customHeight="1" x14ac:dyDescent="0.25">
      <c r="A6" s="130" t="s">
        <v>12</v>
      </c>
      <c r="B6" s="130"/>
      <c r="C6" s="130"/>
      <c r="D6" s="130"/>
      <c r="E6" s="130"/>
      <c r="F6" s="130"/>
      <c r="G6" s="130"/>
    </row>
    <row r="7" spans="1:8" s="19" customFormat="1" ht="15" customHeight="1" x14ac:dyDescent="0.25">
      <c r="A7" s="21"/>
      <c r="B7" s="21"/>
      <c r="C7" s="21"/>
      <c r="D7" s="21"/>
      <c r="E7" s="21"/>
      <c r="F7" s="21"/>
      <c r="G7" s="21"/>
    </row>
    <row r="8" spans="1:8" ht="15" customHeight="1" x14ac:dyDescent="0.25">
      <c r="A8" s="132" t="s">
        <v>52</v>
      </c>
      <c r="B8" s="132"/>
      <c r="C8" s="132"/>
      <c r="D8" s="132"/>
      <c r="E8" s="132"/>
      <c r="F8" s="132"/>
      <c r="G8" s="132"/>
    </row>
    <row r="9" spans="1:8" ht="15" customHeight="1" x14ac:dyDescent="0.25">
      <c r="A9" s="22"/>
      <c r="B9" s="22"/>
      <c r="C9" s="22"/>
      <c r="D9" s="22"/>
      <c r="E9" s="22"/>
      <c r="F9" s="22"/>
      <c r="G9" s="22"/>
    </row>
    <row r="10" spans="1:8" s="19" customFormat="1" ht="15" customHeight="1" x14ac:dyDescent="0.25">
      <c r="A10" s="130" t="s">
        <v>22</v>
      </c>
      <c r="B10" s="130"/>
      <c r="C10" s="130"/>
      <c r="D10" s="130"/>
      <c r="E10" s="130"/>
      <c r="F10" s="130"/>
      <c r="G10" s="130"/>
    </row>
    <row r="11" spans="1:8" s="19" customFormat="1" ht="15" customHeight="1" x14ac:dyDescent="0.25">
      <c r="A11" s="31"/>
      <c r="B11" s="31"/>
      <c r="C11" s="31"/>
      <c r="D11" s="31"/>
      <c r="E11" s="31"/>
      <c r="F11" s="31"/>
      <c r="G11" s="31"/>
    </row>
    <row r="12" spans="1:8" x14ac:dyDescent="0.25">
      <c r="A12" s="27"/>
      <c r="B12" s="28"/>
      <c r="C12" s="28"/>
      <c r="D12" s="28"/>
      <c r="E12" s="28"/>
      <c r="F12" s="28"/>
      <c r="G12" s="28"/>
    </row>
    <row r="13" spans="1:8" x14ac:dyDescent="0.25">
      <c r="A13" s="27"/>
      <c r="B13" s="28"/>
      <c r="C13" s="28"/>
      <c r="D13" s="28"/>
      <c r="E13" s="28"/>
      <c r="F13" s="28"/>
      <c r="G13" s="28"/>
    </row>
    <row r="14" spans="1:8" x14ac:dyDescent="0.25">
      <c r="A14" s="29"/>
      <c r="B14" s="28"/>
      <c r="C14" s="28"/>
      <c r="D14" s="28"/>
      <c r="E14" s="28"/>
      <c r="F14" s="28"/>
      <c r="G14" s="28"/>
    </row>
    <row r="15" spans="1:8" x14ac:dyDescent="0.25">
      <c r="A15" s="28"/>
      <c r="B15" s="28"/>
      <c r="C15" s="28"/>
      <c r="D15" s="28"/>
      <c r="E15" s="28"/>
      <c r="F15" s="28"/>
      <c r="G15" s="28"/>
    </row>
    <row r="16" spans="1:8" x14ac:dyDescent="0.25">
      <c r="A16" s="28"/>
      <c r="B16" s="28"/>
      <c r="C16" s="28"/>
      <c r="D16" s="28"/>
      <c r="E16" s="28"/>
      <c r="F16" s="28"/>
      <c r="G16" s="28"/>
    </row>
    <row r="17" spans="1:7" x14ac:dyDescent="0.25">
      <c r="A17" s="28"/>
      <c r="B17" s="28"/>
      <c r="C17" s="28"/>
      <c r="D17" s="28"/>
      <c r="E17" s="28"/>
      <c r="F17" s="28"/>
      <c r="G17" s="28"/>
    </row>
    <row r="18" spans="1:7" x14ac:dyDescent="0.25">
      <c r="A18" s="28"/>
      <c r="B18" s="28"/>
      <c r="C18" s="28"/>
      <c r="D18" s="28"/>
      <c r="E18" s="28"/>
      <c r="F18" s="28"/>
      <c r="G18" s="28"/>
    </row>
    <row r="19" spans="1:7" x14ac:dyDescent="0.25">
      <c r="A19" s="28"/>
      <c r="B19" s="28"/>
      <c r="C19" s="28"/>
      <c r="D19" s="28"/>
      <c r="E19" s="28"/>
      <c r="F19" s="28"/>
      <c r="G19" s="28"/>
    </row>
    <row r="20" spans="1:7" x14ac:dyDescent="0.25">
      <c r="A20" s="28"/>
      <c r="B20" s="28"/>
      <c r="C20" s="28"/>
      <c r="D20" s="28"/>
      <c r="E20" s="28"/>
      <c r="F20" s="28"/>
      <c r="G20" s="28"/>
    </row>
    <row r="21" spans="1:7" x14ac:dyDescent="0.25">
      <c r="A21" s="28"/>
      <c r="B21" s="28"/>
      <c r="C21" s="28"/>
      <c r="D21" s="28"/>
      <c r="E21" s="28"/>
      <c r="F21" s="28"/>
      <c r="G21" s="28"/>
    </row>
    <row r="22" spans="1:7" x14ac:dyDescent="0.25">
      <c r="A22" s="28"/>
      <c r="B22" s="28"/>
      <c r="C22" s="28"/>
      <c r="D22" s="28"/>
      <c r="E22" s="28"/>
      <c r="F22" s="28"/>
      <c r="G22" s="28"/>
    </row>
    <row r="23" spans="1:7" x14ac:dyDescent="0.25">
      <c r="A23" s="28"/>
      <c r="B23" s="28"/>
      <c r="C23" s="28"/>
      <c r="D23" s="28"/>
      <c r="E23" s="28"/>
      <c r="F23" s="28"/>
      <c r="G23" s="28"/>
    </row>
    <row r="24" spans="1:7" x14ac:dyDescent="0.25">
      <c r="A24" s="28"/>
      <c r="B24" s="28"/>
      <c r="C24" s="28"/>
      <c r="D24" s="28"/>
      <c r="E24" s="28"/>
      <c r="F24" s="28"/>
      <c r="G24" s="28"/>
    </row>
    <row r="25" spans="1:7" x14ac:dyDescent="0.25">
      <c r="A25" s="28"/>
      <c r="B25" s="28"/>
      <c r="C25" s="28"/>
      <c r="D25" s="28"/>
      <c r="E25" s="28"/>
      <c r="F25" s="28"/>
      <c r="G25" s="28"/>
    </row>
  </sheetData>
  <mergeCells count="6">
    <mergeCell ref="A1:G1"/>
    <mergeCell ref="A2:G2"/>
    <mergeCell ref="A4:G4"/>
    <mergeCell ref="A10:G10"/>
    <mergeCell ref="A6:G6"/>
    <mergeCell ref="A8:G8"/>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11</xdr:row>
                <xdr:rowOff>19050</xdr:rowOff>
              </from>
              <to>
                <xdr:col>6</xdr:col>
                <xdr:colOff>714375</xdr:colOff>
                <xdr:row>30</xdr:row>
                <xdr:rowOff>28575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54"/>
  <sheetViews>
    <sheetView zoomScaleNormal="100" workbookViewId="0">
      <selection activeCell="B4" sqref="B4:K4"/>
    </sheetView>
  </sheetViews>
  <sheetFormatPr baseColWidth="10" defaultColWidth="11.42578125" defaultRowHeight="15" x14ac:dyDescent="0.25"/>
  <cols>
    <col min="1" max="1" width="32.42578125" style="3" customWidth="1"/>
    <col min="2" max="7" width="16.140625" style="3" customWidth="1"/>
    <col min="8" max="8" width="16" style="3" customWidth="1"/>
    <col min="9" max="10" width="12.5703125" style="3" customWidth="1"/>
    <col min="11" max="16384" width="11.42578125" style="3"/>
  </cols>
  <sheetData>
    <row r="1" spans="1:10" ht="19.5" customHeight="1" x14ac:dyDescent="0.25">
      <c r="A1" s="134" t="s">
        <v>56</v>
      </c>
      <c r="B1" s="134"/>
      <c r="C1" s="134"/>
      <c r="D1" s="134"/>
      <c r="E1" s="134"/>
      <c r="F1" s="134"/>
      <c r="G1" s="134"/>
      <c r="H1" s="134"/>
      <c r="I1" s="58"/>
      <c r="J1" s="58"/>
    </row>
    <row r="2" spans="1:10" ht="15" customHeight="1" x14ac:dyDescent="0.25">
      <c r="A2" s="134"/>
      <c r="B2" s="134"/>
      <c r="C2" s="134"/>
      <c r="D2" s="134"/>
      <c r="E2" s="134"/>
      <c r="F2" s="134"/>
      <c r="G2" s="134"/>
      <c r="H2" s="134"/>
      <c r="I2" s="58"/>
      <c r="J2" s="58"/>
    </row>
    <row r="3" spans="1:10" x14ac:dyDescent="0.25">
      <c r="A3" s="139" t="s">
        <v>94</v>
      </c>
      <c r="B3" s="139"/>
      <c r="C3" s="139"/>
      <c r="D3" s="139"/>
      <c r="E3" s="139"/>
      <c r="F3" s="139"/>
      <c r="G3" s="139"/>
      <c r="H3" s="139"/>
    </row>
    <row r="4" spans="1:10" x14ac:dyDescent="0.25">
      <c r="A4" s="32"/>
      <c r="B4" s="32"/>
      <c r="C4" s="32"/>
      <c r="D4" s="32"/>
      <c r="E4" s="32"/>
      <c r="F4" s="32"/>
      <c r="G4" s="32"/>
      <c r="H4" s="32"/>
    </row>
    <row r="5" spans="1:10" ht="20.25" thickBot="1" x14ac:dyDescent="0.3">
      <c r="A5" s="140" t="s">
        <v>47</v>
      </c>
      <c r="B5" s="140"/>
      <c r="C5" s="140"/>
      <c r="D5" s="140"/>
      <c r="E5" s="140"/>
      <c r="F5" s="140"/>
      <c r="G5" s="140"/>
      <c r="H5" s="140"/>
    </row>
    <row r="6" spans="1:10" s="12" customFormat="1" ht="15.75" thickBot="1" x14ac:dyDescent="0.3">
      <c r="A6" s="141"/>
      <c r="B6" s="135" t="s">
        <v>95</v>
      </c>
      <c r="C6" s="136"/>
      <c r="D6" s="136"/>
      <c r="E6" s="137"/>
      <c r="F6" s="135" t="s">
        <v>46</v>
      </c>
      <c r="G6" s="136"/>
      <c r="H6" s="137"/>
    </row>
    <row r="7" spans="1:10" s="12" customFormat="1" ht="56.25" customHeight="1" thickBot="1" x14ac:dyDescent="0.3">
      <c r="A7" s="142"/>
      <c r="B7" s="24" t="s">
        <v>23</v>
      </c>
      <c r="C7" s="68" t="s">
        <v>74</v>
      </c>
      <c r="D7" s="69" t="s">
        <v>55</v>
      </c>
      <c r="E7" s="59" t="s">
        <v>49</v>
      </c>
      <c r="F7" s="40" t="s">
        <v>96</v>
      </c>
      <c r="G7" s="48" t="s">
        <v>97</v>
      </c>
      <c r="H7" s="48" t="s">
        <v>50</v>
      </c>
    </row>
    <row r="8" spans="1:10" ht="15" customHeight="1" thickBot="1" x14ac:dyDescent="0.3">
      <c r="A8" s="4" t="s">
        <v>2</v>
      </c>
      <c r="B8" s="14">
        <v>15</v>
      </c>
      <c r="C8" s="70">
        <v>14</v>
      </c>
      <c r="D8" s="71">
        <v>1</v>
      </c>
      <c r="E8" s="61" t="s">
        <v>85</v>
      </c>
      <c r="F8" s="14">
        <v>181</v>
      </c>
      <c r="G8" s="13">
        <v>255</v>
      </c>
      <c r="H8" s="25">
        <v>-29.019607843137251</v>
      </c>
    </row>
    <row r="9" spans="1:10" ht="15" customHeight="1" thickBot="1" x14ac:dyDescent="0.3">
      <c r="A9" s="2" t="s">
        <v>3</v>
      </c>
      <c r="B9" s="16">
        <v>8</v>
      </c>
      <c r="C9" s="72">
        <v>8</v>
      </c>
      <c r="D9" s="73">
        <v>0</v>
      </c>
      <c r="E9" s="62" t="s">
        <v>86</v>
      </c>
      <c r="F9" s="16">
        <v>107</v>
      </c>
      <c r="G9" s="15">
        <v>137</v>
      </c>
      <c r="H9" s="26">
        <v>-21.897810218978098</v>
      </c>
    </row>
    <row r="10" spans="1:10" ht="15" customHeight="1" thickBot="1" x14ac:dyDescent="0.3">
      <c r="A10" s="4" t="s">
        <v>4</v>
      </c>
      <c r="B10" s="14">
        <v>73</v>
      </c>
      <c r="C10" s="70">
        <v>73</v>
      </c>
      <c r="D10" s="71">
        <v>0</v>
      </c>
      <c r="E10" s="61" t="s">
        <v>84</v>
      </c>
      <c r="F10" s="14">
        <v>471</v>
      </c>
      <c r="G10" s="13">
        <v>759</v>
      </c>
      <c r="H10" s="25">
        <v>-37.944664031620555</v>
      </c>
    </row>
    <row r="11" spans="1:10" ht="15" customHeight="1" thickBot="1" x14ac:dyDescent="0.3">
      <c r="A11" s="2" t="s">
        <v>5</v>
      </c>
      <c r="B11" s="16">
        <v>214</v>
      </c>
      <c r="C11" s="72">
        <v>213</v>
      </c>
      <c r="D11" s="73">
        <v>1</v>
      </c>
      <c r="E11" s="62" t="s">
        <v>87</v>
      </c>
      <c r="F11" s="16">
        <v>1544</v>
      </c>
      <c r="G11" s="15">
        <v>1799</v>
      </c>
      <c r="H11" s="26">
        <v>-14.174541411895502</v>
      </c>
    </row>
    <row r="12" spans="1:10" ht="15" customHeight="1" thickBot="1" x14ac:dyDescent="0.3">
      <c r="A12" s="4" t="s">
        <v>7</v>
      </c>
      <c r="B12" s="14">
        <v>94</v>
      </c>
      <c r="C12" s="70">
        <v>94</v>
      </c>
      <c r="D12" s="71">
        <v>0</v>
      </c>
      <c r="E12" s="61" t="s">
        <v>88</v>
      </c>
      <c r="F12" s="14">
        <v>762</v>
      </c>
      <c r="G12" s="13">
        <v>767</v>
      </c>
      <c r="H12" s="25">
        <v>-0.65189048239895353</v>
      </c>
    </row>
    <row r="13" spans="1:10" ht="15" customHeight="1" thickBot="1" x14ac:dyDescent="0.3">
      <c r="A13" s="2" t="s">
        <v>6</v>
      </c>
      <c r="B13" s="16">
        <v>46</v>
      </c>
      <c r="C13" s="72">
        <v>42</v>
      </c>
      <c r="D13" s="73">
        <v>4</v>
      </c>
      <c r="E13" s="62" t="s">
        <v>89</v>
      </c>
      <c r="F13" s="16">
        <v>511</v>
      </c>
      <c r="G13" s="15">
        <v>786</v>
      </c>
      <c r="H13" s="26">
        <v>-34.987277353689571</v>
      </c>
    </row>
    <row r="14" spans="1:10" ht="15.75" customHeight="1" thickBot="1" x14ac:dyDescent="0.3">
      <c r="A14" s="5" t="s">
        <v>1</v>
      </c>
      <c r="B14" s="17">
        <v>450</v>
      </c>
      <c r="C14" s="74">
        <v>444</v>
      </c>
      <c r="D14" s="75">
        <v>6</v>
      </c>
      <c r="E14" s="66" t="s">
        <v>90</v>
      </c>
      <c r="F14" s="17">
        <v>3578</v>
      </c>
      <c r="G14" s="17">
        <v>4503</v>
      </c>
      <c r="H14" s="67">
        <v>-20.54186098156784</v>
      </c>
    </row>
    <row r="15" spans="1:10" ht="15.75" customHeight="1" thickBot="1" x14ac:dyDescent="0.3">
      <c r="A15" s="5" t="s">
        <v>18</v>
      </c>
      <c r="B15" s="17">
        <v>6595</v>
      </c>
      <c r="C15" s="74">
        <v>6115</v>
      </c>
      <c r="D15" s="75">
        <v>480</v>
      </c>
      <c r="E15" s="66" t="s">
        <v>91</v>
      </c>
      <c r="F15" s="17">
        <v>40011</v>
      </c>
      <c r="G15" s="17">
        <v>56011</v>
      </c>
      <c r="H15" s="67">
        <v>-28.565817428719352</v>
      </c>
    </row>
    <row r="16" spans="1:10" ht="12.75" customHeight="1" x14ac:dyDescent="0.25">
      <c r="A16" s="41" t="s">
        <v>76</v>
      </c>
      <c r="B16" s="6"/>
      <c r="C16" s="6"/>
      <c r="D16" s="6"/>
      <c r="E16" s="6"/>
      <c r="F16" s="6"/>
      <c r="G16" s="6"/>
      <c r="H16" s="6"/>
    </row>
    <row r="17" spans="1:8" ht="12.75" customHeight="1" x14ac:dyDescent="0.25">
      <c r="A17" s="41" t="s">
        <v>70</v>
      </c>
    </row>
    <row r="18" spans="1:8" ht="12.75" customHeight="1" x14ac:dyDescent="0.25">
      <c r="A18" s="42" t="s">
        <v>83</v>
      </c>
      <c r="B18" s="23"/>
      <c r="C18" s="23"/>
      <c r="D18" s="23"/>
      <c r="E18" s="23"/>
      <c r="F18" s="23"/>
      <c r="G18" s="23"/>
      <c r="H18" s="23"/>
    </row>
    <row r="19" spans="1:8" ht="24" customHeight="1" x14ac:dyDescent="0.25">
      <c r="A19" s="133"/>
      <c r="B19" s="133"/>
      <c r="C19" s="133"/>
      <c r="D19" s="133"/>
      <c r="E19" s="133"/>
      <c r="F19" s="133"/>
      <c r="G19" s="133"/>
      <c r="H19" s="133"/>
    </row>
    <row r="20" spans="1:8" ht="26.25" customHeight="1" x14ac:dyDescent="0.25">
      <c r="A20" s="143"/>
      <c r="B20" s="143"/>
      <c r="C20" s="143"/>
      <c r="D20" s="143"/>
      <c r="E20" s="143"/>
      <c r="F20" s="143"/>
      <c r="G20" s="143"/>
      <c r="H20" s="143"/>
    </row>
    <row r="30" spans="1:8" x14ac:dyDescent="0.25">
      <c r="E30" s="6"/>
      <c r="F30" s="6"/>
      <c r="G30" s="6"/>
      <c r="H30" s="6"/>
    </row>
    <row r="31" spans="1:8" x14ac:dyDescent="0.25">
      <c r="E31" s="6"/>
      <c r="F31" s="6"/>
      <c r="G31" s="6"/>
      <c r="H31" s="6"/>
    </row>
    <row r="36" spans="1:8" ht="30" customHeight="1" x14ac:dyDescent="0.25">
      <c r="E36" s="60"/>
      <c r="F36" s="60"/>
      <c r="G36" s="60"/>
      <c r="H36" s="60"/>
    </row>
    <row r="37" spans="1:8" x14ac:dyDescent="0.25">
      <c r="D37" s="32"/>
      <c r="E37" s="32"/>
      <c r="F37" s="32"/>
      <c r="G37" s="32"/>
    </row>
    <row r="38" spans="1:8" x14ac:dyDescent="0.25">
      <c r="D38" s="32"/>
      <c r="E38" s="32"/>
      <c r="F38" s="32"/>
      <c r="G38" s="32"/>
    </row>
    <row r="40" spans="1:8" ht="20.25" thickBot="1" x14ac:dyDescent="0.3">
      <c r="A40" s="138" t="s">
        <v>98</v>
      </c>
      <c r="B40" s="138"/>
      <c r="C40" s="138"/>
      <c r="D40" s="138"/>
      <c r="E40" s="138"/>
      <c r="F40" s="138"/>
      <c r="G40" s="138"/>
      <c r="H40" s="138"/>
    </row>
    <row r="41" spans="1:8" ht="15.75" thickBot="1" x14ac:dyDescent="0.3">
      <c r="A41" s="141"/>
      <c r="B41" s="135" t="s">
        <v>80</v>
      </c>
      <c r="C41" s="136"/>
      <c r="D41" s="137"/>
      <c r="E41" s="135" t="s">
        <v>73</v>
      </c>
      <c r="F41" s="136"/>
      <c r="G41" s="137"/>
    </row>
    <row r="42" spans="1:8" ht="56.25" customHeight="1" thickBot="1" x14ac:dyDescent="0.3">
      <c r="A42" s="142"/>
      <c r="B42" s="88" t="s">
        <v>23</v>
      </c>
      <c r="C42" s="89" t="s">
        <v>74</v>
      </c>
      <c r="D42" s="90" t="s">
        <v>55</v>
      </c>
      <c r="E42" s="84" t="s">
        <v>23</v>
      </c>
      <c r="F42" s="83" t="s">
        <v>74</v>
      </c>
      <c r="G42" s="85" t="s">
        <v>72</v>
      </c>
    </row>
    <row r="43" spans="1:8" ht="15" customHeight="1" thickBot="1" x14ac:dyDescent="0.3">
      <c r="A43" s="4" t="s">
        <v>2</v>
      </c>
      <c r="B43" s="14">
        <v>162</v>
      </c>
      <c r="C43" s="70">
        <v>144</v>
      </c>
      <c r="D43" s="71">
        <v>18</v>
      </c>
      <c r="E43" s="86">
        <v>-19.402985074626866</v>
      </c>
      <c r="F43" s="91">
        <v>0</v>
      </c>
      <c r="G43" s="25">
        <v>-68.421052631578945</v>
      </c>
    </row>
    <row r="44" spans="1:8" ht="15" customHeight="1" thickBot="1" x14ac:dyDescent="0.3">
      <c r="A44" s="2" t="s">
        <v>3</v>
      </c>
      <c r="B44" s="16">
        <v>91</v>
      </c>
      <c r="C44" s="72">
        <v>82</v>
      </c>
      <c r="D44" s="73">
        <v>9</v>
      </c>
      <c r="E44" s="87">
        <v>-26.612903225806448</v>
      </c>
      <c r="F44" s="92">
        <v>-20.38834951456311</v>
      </c>
      <c r="G44" s="26">
        <v>-57.142857142857139</v>
      </c>
    </row>
    <row r="45" spans="1:8" ht="15" customHeight="1" thickBot="1" x14ac:dyDescent="0.3">
      <c r="A45" s="4" t="s">
        <v>4</v>
      </c>
      <c r="B45" s="14">
        <v>430</v>
      </c>
      <c r="C45" s="70">
        <v>365</v>
      </c>
      <c r="D45" s="71">
        <v>65</v>
      </c>
      <c r="E45" s="86">
        <v>-36.950146627565985</v>
      </c>
      <c r="F45" s="91">
        <v>-27.435387673956257</v>
      </c>
      <c r="G45" s="25">
        <v>-63.687150837988824</v>
      </c>
    </row>
    <row r="46" spans="1:8" ht="15" customHeight="1" thickBot="1" x14ac:dyDescent="0.3">
      <c r="A46" s="2" t="s">
        <v>5</v>
      </c>
      <c r="B46" s="16">
        <v>1457</v>
      </c>
      <c r="C46" s="72">
        <v>1274</v>
      </c>
      <c r="D46" s="73">
        <v>183</v>
      </c>
      <c r="E46" s="87">
        <v>-2.9313790806129281</v>
      </c>
      <c r="F46" s="92">
        <v>12.246696035242287</v>
      </c>
      <c r="G46" s="26">
        <v>-50</v>
      </c>
    </row>
    <row r="47" spans="1:8" ht="15" customHeight="1" thickBot="1" x14ac:dyDescent="0.3">
      <c r="A47" s="4" t="s">
        <v>7</v>
      </c>
      <c r="B47" s="14">
        <v>725</v>
      </c>
      <c r="C47" s="70">
        <v>585</v>
      </c>
      <c r="D47" s="71">
        <v>140</v>
      </c>
      <c r="E47" s="86">
        <v>9.0225563909774422</v>
      </c>
      <c r="F47" s="91">
        <v>32.95454545454546</v>
      </c>
      <c r="G47" s="25">
        <v>-37.777777777777779</v>
      </c>
    </row>
    <row r="48" spans="1:8" ht="15" customHeight="1" thickBot="1" x14ac:dyDescent="0.3">
      <c r="A48" s="2" t="s">
        <v>6</v>
      </c>
      <c r="B48" s="16">
        <v>385</v>
      </c>
      <c r="C48" s="72">
        <v>295</v>
      </c>
      <c r="D48" s="73">
        <v>90</v>
      </c>
      <c r="E48" s="87">
        <v>-36.363636363636367</v>
      </c>
      <c r="F48" s="92">
        <v>-34.589800443458984</v>
      </c>
      <c r="G48" s="26">
        <v>-41.558441558441558</v>
      </c>
    </row>
    <row r="49" spans="1:8" ht="15" customHeight="1" thickBot="1" x14ac:dyDescent="0.3">
      <c r="A49" s="5" t="s">
        <v>1</v>
      </c>
      <c r="B49" s="17">
        <v>3249</v>
      </c>
      <c r="C49" s="74">
        <v>2744</v>
      </c>
      <c r="D49" s="75">
        <v>505</v>
      </c>
      <c r="E49" s="67">
        <v>-14.002117522498681</v>
      </c>
      <c r="F49" s="93">
        <v>-1.1527377521613813</v>
      </c>
      <c r="G49" s="119">
        <v>-49.600798403193615</v>
      </c>
    </row>
    <row r="50" spans="1:8" ht="15" customHeight="1" thickBot="1" x14ac:dyDescent="0.3">
      <c r="A50" s="5" t="s">
        <v>18</v>
      </c>
      <c r="B50" s="17">
        <v>35493</v>
      </c>
      <c r="C50" s="74">
        <v>30199</v>
      </c>
      <c r="D50" s="75">
        <v>5294</v>
      </c>
      <c r="E50" s="67">
        <v>-22.960213583382171</v>
      </c>
      <c r="F50" s="93">
        <v>-4.4819078947368478</v>
      </c>
      <c r="G50" s="119">
        <v>-63.375994465582842</v>
      </c>
    </row>
    <row r="51" spans="1:8" ht="12.75" customHeight="1" x14ac:dyDescent="0.25">
      <c r="A51" s="41" t="s">
        <v>77</v>
      </c>
      <c r="B51" s="6"/>
      <c r="C51" s="6"/>
      <c r="D51" s="6"/>
    </row>
    <row r="52" spans="1:8" ht="12.75" customHeight="1" x14ac:dyDescent="0.25">
      <c r="A52" s="41" t="s">
        <v>59</v>
      </c>
      <c r="B52" s="6"/>
      <c r="C52" s="6"/>
      <c r="D52" s="6"/>
    </row>
    <row r="53" spans="1:8" ht="12.75" customHeight="1" x14ac:dyDescent="0.25">
      <c r="A53" s="42" t="s">
        <v>82</v>
      </c>
    </row>
    <row r="54" spans="1:8" ht="24" customHeight="1" x14ac:dyDescent="0.25">
      <c r="A54" s="133"/>
      <c r="B54" s="133"/>
      <c r="C54" s="133"/>
      <c r="D54" s="133"/>
      <c r="E54" s="133"/>
      <c r="F54" s="133"/>
      <c r="G54" s="133"/>
      <c r="H54" s="133"/>
    </row>
  </sheetData>
  <mergeCells count="13">
    <mergeCell ref="A54:H54"/>
    <mergeCell ref="A19:H19"/>
    <mergeCell ref="A1:H2"/>
    <mergeCell ref="B6:E6"/>
    <mergeCell ref="F6:H6"/>
    <mergeCell ref="A40:H40"/>
    <mergeCell ref="A3:H3"/>
    <mergeCell ref="A5:H5"/>
    <mergeCell ref="A6:A7"/>
    <mergeCell ref="E41:G41"/>
    <mergeCell ref="B41:D41"/>
    <mergeCell ref="A20:H20"/>
    <mergeCell ref="A41:A42"/>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7"/>
  <sheetViews>
    <sheetView zoomScaleNormal="100" workbookViewId="0">
      <pane xSplit="1" ySplit="10" topLeftCell="B161" activePane="bottomRight" state="frozen"/>
      <selection activeCell="B4" sqref="B4:K4"/>
      <selection pane="topRight" activeCell="B4" sqref="B4:K4"/>
      <selection pane="bottomLeft" activeCell="B4" sqref="B4:K4"/>
      <selection pane="bottomRight" activeCell="B4" sqref="B4:K4"/>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27</v>
      </c>
      <c r="C5" s="57"/>
      <c r="D5" s="57"/>
      <c r="E5" s="57"/>
      <c r="F5" s="57"/>
      <c r="G5" s="57"/>
    </row>
    <row r="6" spans="1:7" x14ac:dyDescent="0.2">
      <c r="A6" s="9" t="s">
        <v>12</v>
      </c>
      <c r="B6" s="9" t="s">
        <v>53</v>
      </c>
      <c r="C6" s="11"/>
      <c r="D6" s="9"/>
      <c r="E6" s="11"/>
      <c r="F6" s="8"/>
      <c r="G6" s="8"/>
    </row>
    <row r="7" spans="1:7" x14ac:dyDescent="0.2">
      <c r="A7" s="63" t="s">
        <v>48</v>
      </c>
      <c r="B7" s="125" t="s">
        <v>93</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9.75" customHeight="1" x14ac:dyDescent="0.2">
      <c r="A10" s="1" t="s">
        <v>0</v>
      </c>
      <c r="B10" s="43" t="s">
        <v>23</v>
      </c>
      <c r="C10" s="44" t="s">
        <v>75</v>
      </c>
      <c r="D10" s="45" t="s">
        <v>20</v>
      </c>
      <c r="E10" s="43" t="s">
        <v>23</v>
      </c>
      <c r="F10" s="44" t="s">
        <v>75</v>
      </c>
      <c r="G10" s="94" t="s">
        <v>20</v>
      </c>
    </row>
    <row r="11" spans="1:7" x14ac:dyDescent="0.2">
      <c r="A11" s="10">
        <v>40179</v>
      </c>
      <c r="B11" s="39">
        <v>42464</v>
      </c>
      <c r="C11" s="38">
        <v>28875</v>
      </c>
      <c r="D11" s="36">
        <v>13589</v>
      </c>
      <c r="E11" s="39">
        <v>41824</v>
      </c>
      <c r="F11" s="38">
        <v>28574</v>
      </c>
      <c r="G11" s="52">
        <v>13250</v>
      </c>
    </row>
    <row r="12" spans="1:7" x14ac:dyDescent="0.2">
      <c r="A12" s="10">
        <v>40210</v>
      </c>
      <c r="B12" s="39">
        <v>39608</v>
      </c>
      <c r="C12" s="38">
        <v>24009</v>
      </c>
      <c r="D12" s="36">
        <v>15599</v>
      </c>
      <c r="E12" s="39">
        <v>79354</v>
      </c>
      <c r="F12" s="38">
        <v>51740</v>
      </c>
      <c r="G12" s="52">
        <v>27614</v>
      </c>
    </row>
    <row r="13" spans="1:7" x14ac:dyDescent="0.2">
      <c r="A13" s="10">
        <v>40238</v>
      </c>
      <c r="B13" s="39">
        <v>59820</v>
      </c>
      <c r="C13" s="38">
        <v>37956</v>
      </c>
      <c r="D13" s="36">
        <v>21864</v>
      </c>
      <c r="E13" s="39">
        <v>135470</v>
      </c>
      <c r="F13" s="38">
        <v>88284</v>
      </c>
      <c r="G13" s="52">
        <v>47186</v>
      </c>
    </row>
    <row r="14" spans="1:7" x14ac:dyDescent="0.2">
      <c r="A14" s="10">
        <v>40269</v>
      </c>
      <c r="B14" s="39">
        <v>56243</v>
      </c>
      <c r="C14" s="38">
        <v>33656</v>
      </c>
      <c r="D14" s="36">
        <v>22587</v>
      </c>
      <c r="E14" s="39">
        <v>186661</v>
      </c>
      <c r="F14" s="38">
        <v>120108</v>
      </c>
      <c r="G14" s="52">
        <v>66553</v>
      </c>
    </row>
    <row r="15" spans="1:7" x14ac:dyDescent="0.2">
      <c r="A15" s="10">
        <v>40299</v>
      </c>
      <c r="B15" s="39">
        <v>52056</v>
      </c>
      <c r="C15" s="38">
        <v>31801</v>
      </c>
      <c r="D15" s="36">
        <v>20255</v>
      </c>
      <c r="E15" s="39">
        <v>232520</v>
      </c>
      <c r="F15" s="38">
        <v>149735</v>
      </c>
      <c r="G15" s="52">
        <v>82785</v>
      </c>
    </row>
    <row r="16" spans="1:7" x14ac:dyDescent="0.2">
      <c r="A16" s="10">
        <v>40330</v>
      </c>
      <c r="B16" s="39">
        <v>42209</v>
      </c>
      <c r="C16" s="38">
        <v>30405</v>
      </c>
      <c r="D16" s="36">
        <v>11804</v>
      </c>
      <c r="E16" s="39">
        <v>267410</v>
      </c>
      <c r="F16" s="38">
        <v>177372</v>
      </c>
      <c r="G16" s="52">
        <v>90038</v>
      </c>
    </row>
    <row r="17" spans="1:7" x14ac:dyDescent="0.2">
      <c r="A17" s="10">
        <v>40360</v>
      </c>
      <c r="B17" s="39">
        <v>46366</v>
      </c>
      <c r="C17" s="38">
        <v>43963</v>
      </c>
      <c r="D17" s="36">
        <v>2403</v>
      </c>
      <c r="E17" s="39">
        <v>289856</v>
      </c>
      <c r="F17" s="38">
        <v>203734</v>
      </c>
      <c r="G17" s="52">
        <v>86122</v>
      </c>
    </row>
    <row r="18" spans="1:7" x14ac:dyDescent="0.2">
      <c r="A18" s="10">
        <v>40391</v>
      </c>
      <c r="B18" s="39">
        <v>23282</v>
      </c>
      <c r="C18" s="38">
        <v>22309</v>
      </c>
      <c r="D18" s="36">
        <v>973</v>
      </c>
      <c r="E18" s="39">
        <v>292877</v>
      </c>
      <c r="F18" s="38">
        <v>211450</v>
      </c>
      <c r="G18" s="52">
        <v>81427</v>
      </c>
    </row>
    <row r="19" spans="1:7" x14ac:dyDescent="0.2">
      <c r="A19" s="10">
        <v>40422</v>
      </c>
      <c r="B19" s="39">
        <v>54854</v>
      </c>
      <c r="C19" s="38">
        <v>53392</v>
      </c>
      <c r="D19" s="36">
        <v>1462</v>
      </c>
      <c r="E19" s="39">
        <v>313116</v>
      </c>
      <c r="F19" s="38">
        <v>238020</v>
      </c>
      <c r="G19" s="52">
        <v>75096</v>
      </c>
    </row>
    <row r="20" spans="1:7" x14ac:dyDescent="0.2">
      <c r="A20" s="10">
        <v>40452</v>
      </c>
      <c r="B20" s="39">
        <v>35068</v>
      </c>
      <c r="C20" s="38">
        <v>33772</v>
      </c>
      <c r="D20" s="36">
        <v>1296</v>
      </c>
      <c r="E20" s="39">
        <v>313659</v>
      </c>
      <c r="F20" s="38">
        <v>247343</v>
      </c>
      <c r="G20" s="52">
        <v>66316</v>
      </c>
    </row>
    <row r="21" spans="1:7" x14ac:dyDescent="0.2">
      <c r="A21" s="10">
        <v>40483</v>
      </c>
      <c r="B21" s="39">
        <v>21969</v>
      </c>
      <c r="C21" s="38">
        <v>21164</v>
      </c>
      <c r="D21" s="36">
        <v>805</v>
      </c>
      <c r="E21" s="39">
        <v>306572</v>
      </c>
      <c r="F21" s="38">
        <v>246980</v>
      </c>
      <c r="G21" s="52">
        <v>59592</v>
      </c>
    </row>
    <row r="22" spans="1:7" x14ac:dyDescent="0.2">
      <c r="A22" s="77">
        <v>40513</v>
      </c>
      <c r="B22" s="78">
        <v>16275</v>
      </c>
      <c r="C22" s="79">
        <v>15742</v>
      </c>
      <c r="D22" s="80">
        <v>533</v>
      </c>
      <c r="E22" s="78">
        <v>295595</v>
      </c>
      <c r="F22" s="79">
        <v>241329</v>
      </c>
      <c r="G22" s="81">
        <v>54266</v>
      </c>
    </row>
    <row r="23" spans="1:7" x14ac:dyDescent="0.2">
      <c r="A23" s="10">
        <v>40544</v>
      </c>
      <c r="B23" s="39">
        <v>31737</v>
      </c>
      <c r="C23" s="38">
        <v>29606</v>
      </c>
      <c r="D23" s="36">
        <v>2131</v>
      </c>
      <c r="E23" s="39">
        <v>285232</v>
      </c>
      <c r="F23" s="38">
        <v>236800</v>
      </c>
      <c r="G23" s="52">
        <v>48432</v>
      </c>
    </row>
    <row r="24" spans="1:7" x14ac:dyDescent="0.2">
      <c r="A24" s="10">
        <v>40575</v>
      </c>
      <c r="B24" s="39">
        <v>28900</v>
      </c>
      <c r="C24" s="38">
        <v>24706</v>
      </c>
      <c r="D24" s="36">
        <v>4194</v>
      </c>
      <c r="E24" s="39">
        <v>283710</v>
      </c>
      <c r="F24" s="38">
        <v>238337</v>
      </c>
      <c r="G24" s="52">
        <v>45373</v>
      </c>
    </row>
    <row r="25" spans="1:7" x14ac:dyDescent="0.2">
      <c r="A25" s="10">
        <v>40603</v>
      </c>
      <c r="B25" s="39">
        <v>42300</v>
      </c>
      <c r="C25" s="38">
        <v>37401</v>
      </c>
      <c r="D25" s="36">
        <v>4899</v>
      </c>
      <c r="E25" s="39">
        <v>274338</v>
      </c>
      <c r="F25" s="38">
        <v>232478</v>
      </c>
      <c r="G25" s="52">
        <v>41860</v>
      </c>
    </row>
    <row r="26" spans="1:7" x14ac:dyDescent="0.2">
      <c r="A26" s="10">
        <v>40634</v>
      </c>
      <c r="B26" s="39">
        <v>36107</v>
      </c>
      <c r="C26" s="38">
        <v>31009</v>
      </c>
      <c r="D26" s="36">
        <v>5098</v>
      </c>
      <c r="E26" s="39">
        <v>268046</v>
      </c>
      <c r="F26" s="38">
        <v>228562</v>
      </c>
      <c r="G26" s="52">
        <v>39484</v>
      </c>
    </row>
    <row r="27" spans="1:7" x14ac:dyDescent="0.2">
      <c r="A27" s="10">
        <v>40664</v>
      </c>
      <c r="B27" s="39">
        <v>28167</v>
      </c>
      <c r="C27" s="38">
        <v>24046</v>
      </c>
      <c r="D27" s="36">
        <v>4121</v>
      </c>
      <c r="E27" s="39">
        <v>262590</v>
      </c>
      <c r="F27" s="38">
        <v>225752</v>
      </c>
      <c r="G27" s="52">
        <v>36838</v>
      </c>
    </row>
    <row r="28" spans="1:7" x14ac:dyDescent="0.2">
      <c r="A28" s="10">
        <v>40695</v>
      </c>
      <c r="B28" s="39">
        <v>22792</v>
      </c>
      <c r="C28" s="38">
        <v>18989</v>
      </c>
      <c r="D28" s="36">
        <v>3803</v>
      </c>
      <c r="E28" s="39">
        <v>258034</v>
      </c>
      <c r="F28" s="38">
        <v>222718</v>
      </c>
      <c r="G28" s="52">
        <v>35316</v>
      </c>
    </row>
    <row r="29" spans="1:7" x14ac:dyDescent="0.2">
      <c r="A29" s="10">
        <v>40725</v>
      </c>
      <c r="B29" s="39">
        <v>32478</v>
      </c>
      <c r="C29" s="38">
        <v>29152</v>
      </c>
      <c r="D29" s="36">
        <v>3326</v>
      </c>
      <c r="E29" s="39">
        <v>240522</v>
      </c>
      <c r="F29" s="38">
        <v>205014</v>
      </c>
      <c r="G29" s="52">
        <v>35508</v>
      </c>
    </row>
    <row r="30" spans="1:7" x14ac:dyDescent="0.2">
      <c r="A30" s="10">
        <v>40756</v>
      </c>
      <c r="B30" s="39">
        <v>23582</v>
      </c>
      <c r="C30" s="38">
        <v>20703</v>
      </c>
      <c r="D30" s="36">
        <v>2879</v>
      </c>
      <c r="E30" s="39">
        <v>233094</v>
      </c>
      <c r="F30" s="38">
        <v>197582</v>
      </c>
      <c r="G30" s="52">
        <v>35512</v>
      </c>
    </row>
    <row r="31" spans="1:7" x14ac:dyDescent="0.2">
      <c r="A31" s="10">
        <v>40787</v>
      </c>
      <c r="B31" s="39">
        <v>55509</v>
      </c>
      <c r="C31" s="38">
        <v>49739</v>
      </c>
      <c r="D31" s="36">
        <v>5770</v>
      </c>
      <c r="E31" s="39">
        <v>230467</v>
      </c>
      <c r="F31" s="38">
        <v>192717</v>
      </c>
      <c r="G31" s="52">
        <v>37750</v>
      </c>
    </row>
    <row r="32" spans="1:7" x14ac:dyDescent="0.2">
      <c r="A32" s="10">
        <v>40817</v>
      </c>
      <c r="B32" s="39">
        <v>40517</v>
      </c>
      <c r="C32" s="38">
        <v>34385</v>
      </c>
      <c r="D32" s="36">
        <v>6132</v>
      </c>
      <c r="E32" s="39">
        <v>232220</v>
      </c>
      <c r="F32" s="38">
        <v>192646</v>
      </c>
      <c r="G32" s="52">
        <v>39574</v>
      </c>
    </row>
    <row r="33" spans="1:7" x14ac:dyDescent="0.2">
      <c r="A33" s="10">
        <v>40848</v>
      </c>
      <c r="B33" s="39">
        <v>35526</v>
      </c>
      <c r="C33" s="38">
        <v>29898</v>
      </c>
      <c r="D33" s="36">
        <v>5628</v>
      </c>
      <c r="E33" s="39">
        <v>239102</v>
      </c>
      <c r="F33" s="38">
        <v>197600</v>
      </c>
      <c r="G33" s="52">
        <v>41502</v>
      </c>
    </row>
    <row r="34" spans="1:7" x14ac:dyDescent="0.2">
      <c r="A34" s="77">
        <v>40878</v>
      </c>
      <c r="B34" s="78">
        <v>31996</v>
      </c>
      <c r="C34" s="79">
        <v>26695</v>
      </c>
      <c r="D34" s="80">
        <v>5301</v>
      </c>
      <c r="E34" s="78">
        <v>247484</v>
      </c>
      <c r="F34" s="79">
        <v>204231</v>
      </c>
      <c r="G34" s="81">
        <v>43253</v>
      </c>
    </row>
    <row r="35" spans="1:7" x14ac:dyDescent="0.2">
      <c r="A35" s="10">
        <v>40909</v>
      </c>
      <c r="B35" s="39">
        <v>45160</v>
      </c>
      <c r="C35" s="38">
        <v>38496</v>
      </c>
      <c r="D35" s="36">
        <v>6664</v>
      </c>
      <c r="E35" s="39">
        <v>257346</v>
      </c>
      <c r="F35" s="38">
        <v>212648</v>
      </c>
      <c r="G35" s="52">
        <v>44698</v>
      </c>
    </row>
    <row r="36" spans="1:7" x14ac:dyDescent="0.2">
      <c r="A36" s="10">
        <v>40940</v>
      </c>
      <c r="B36" s="39">
        <v>35746</v>
      </c>
      <c r="C36" s="38">
        <v>29058</v>
      </c>
      <c r="D36" s="36">
        <v>6688</v>
      </c>
      <c r="E36" s="39">
        <v>262690</v>
      </c>
      <c r="F36" s="38">
        <v>217322</v>
      </c>
      <c r="G36" s="52">
        <v>45368</v>
      </c>
    </row>
    <row r="37" spans="1:7" x14ac:dyDescent="0.2">
      <c r="A37" s="10">
        <v>40969</v>
      </c>
      <c r="B37" s="39">
        <v>51266</v>
      </c>
      <c r="C37" s="38">
        <v>43931</v>
      </c>
      <c r="D37" s="36">
        <v>7335</v>
      </c>
      <c r="E37" s="39">
        <v>268090</v>
      </c>
      <c r="F37" s="38">
        <v>222408</v>
      </c>
      <c r="G37" s="52">
        <v>45682</v>
      </c>
    </row>
    <row r="38" spans="1:7" x14ac:dyDescent="0.2">
      <c r="A38" s="10">
        <v>41000</v>
      </c>
      <c r="B38" s="39">
        <v>43736</v>
      </c>
      <c r="C38" s="38">
        <v>37002</v>
      </c>
      <c r="D38" s="36">
        <v>6734</v>
      </c>
      <c r="E38" s="39">
        <v>272298</v>
      </c>
      <c r="F38" s="38">
        <v>227428</v>
      </c>
      <c r="G38" s="52">
        <v>44870</v>
      </c>
    </row>
    <row r="39" spans="1:7" x14ac:dyDescent="0.2">
      <c r="A39" s="10">
        <v>41030</v>
      </c>
      <c r="B39" s="39">
        <v>32197</v>
      </c>
      <c r="C39" s="38">
        <v>28929</v>
      </c>
      <c r="D39" s="36">
        <v>3268</v>
      </c>
      <c r="E39" s="39">
        <v>270074</v>
      </c>
      <c r="F39" s="38">
        <v>228708</v>
      </c>
      <c r="G39" s="52">
        <v>41366</v>
      </c>
    </row>
    <row r="40" spans="1:7" x14ac:dyDescent="0.2">
      <c r="A40" s="10">
        <v>41061</v>
      </c>
      <c r="B40" s="39">
        <v>28235</v>
      </c>
      <c r="C40" s="38">
        <v>25481</v>
      </c>
      <c r="D40" s="36">
        <v>2754</v>
      </c>
      <c r="E40" s="39">
        <v>268557</v>
      </c>
      <c r="F40" s="38">
        <v>229405</v>
      </c>
      <c r="G40" s="52">
        <v>39152</v>
      </c>
    </row>
    <row r="41" spans="1:7" x14ac:dyDescent="0.2">
      <c r="A41" s="10">
        <v>41091</v>
      </c>
      <c r="B41" s="39">
        <v>37972</v>
      </c>
      <c r="C41" s="38">
        <v>35402</v>
      </c>
      <c r="D41" s="36">
        <v>2570</v>
      </c>
      <c r="E41" s="39">
        <v>254318</v>
      </c>
      <c r="F41" s="38">
        <v>217930</v>
      </c>
      <c r="G41" s="52">
        <v>36388</v>
      </c>
    </row>
    <row r="42" spans="1:7" x14ac:dyDescent="0.2">
      <c r="A42" s="10">
        <v>41122</v>
      </c>
      <c r="B42" s="39">
        <v>25251</v>
      </c>
      <c r="C42" s="38">
        <v>23163</v>
      </c>
      <c r="D42" s="36">
        <v>2088</v>
      </c>
      <c r="E42" s="39">
        <v>245113</v>
      </c>
      <c r="F42" s="38">
        <v>211497</v>
      </c>
      <c r="G42" s="52">
        <v>33616</v>
      </c>
    </row>
    <row r="43" spans="1:7" x14ac:dyDescent="0.2">
      <c r="A43" s="10">
        <v>41153</v>
      </c>
      <c r="B43" s="39">
        <v>54317</v>
      </c>
      <c r="C43" s="38">
        <v>50546</v>
      </c>
      <c r="D43" s="36">
        <v>3771</v>
      </c>
      <c r="E43" s="39">
        <v>237934</v>
      </c>
      <c r="F43" s="38">
        <v>206960</v>
      </c>
      <c r="G43" s="52">
        <v>30974</v>
      </c>
    </row>
    <row r="44" spans="1:7" x14ac:dyDescent="0.2">
      <c r="A44" s="10">
        <v>41183</v>
      </c>
      <c r="B44" s="39">
        <v>39554</v>
      </c>
      <c r="C44" s="38">
        <v>35581</v>
      </c>
      <c r="D44" s="36">
        <v>3973</v>
      </c>
      <c r="E44" s="39">
        <v>232678</v>
      </c>
      <c r="F44" s="38">
        <v>204223</v>
      </c>
      <c r="G44" s="52">
        <v>28455</v>
      </c>
    </row>
    <row r="45" spans="1:7" x14ac:dyDescent="0.2">
      <c r="A45" s="10">
        <v>41214</v>
      </c>
      <c r="B45" s="39">
        <v>32432</v>
      </c>
      <c r="C45" s="38">
        <v>29227</v>
      </c>
      <c r="D45" s="36">
        <v>3205</v>
      </c>
      <c r="E45" s="39">
        <v>231436</v>
      </c>
      <c r="F45" s="38">
        <v>204286</v>
      </c>
      <c r="G45" s="52">
        <v>27150</v>
      </c>
    </row>
    <row r="46" spans="1:7" x14ac:dyDescent="0.2">
      <c r="A46" s="77">
        <v>41244</v>
      </c>
      <c r="B46" s="78">
        <v>27513</v>
      </c>
      <c r="C46" s="79">
        <v>24826</v>
      </c>
      <c r="D46" s="80">
        <v>2687</v>
      </c>
      <c r="E46" s="78">
        <v>228447</v>
      </c>
      <c r="F46" s="79">
        <v>202926</v>
      </c>
      <c r="G46" s="81">
        <v>25521</v>
      </c>
    </row>
    <row r="47" spans="1:7" x14ac:dyDescent="0.2">
      <c r="A47" s="10">
        <v>41275</v>
      </c>
      <c r="B47" s="39">
        <v>37170</v>
      </c>
      <c r="C47" s="38">
        <v>33676</v>
      </c>
      <c r="D47" s="36">
        <v>3494</v>
      </c>
      <c r="E47" s="39">
        <v>227126</v>
      </c>
      <c r="F47" s="38">
        <v>202528</v>
      </c>
      <c r="G47" s="52">
        <v>24598</v>
      </c>
    </row>
    <row r="48" spans="1:7" x14ac:dyDescent="0.2">
      <c r="A48" s="10">
        <v>41306</v>
      </c>
      <c r="B48" s="39">
        <v>27094</v>
      </c>
      <c r="C48" s="38">
        <v>23209</v>
      </c>
      <c r="D48" s="36">
        <v>3885</v>
      </c>
      <c r="E48" s="39">
        <v>228757</v>
      </c>
      <c r="F48" s="38">
        <v>204157</v>
      </c>
      <c r="G48" s="52">
        <v>24600</v>
      </c>
    </row>
    <row r="49" spans="1:7" x14ac:dyDescent="0.2">
      <c r="A49" s="10">
        <v>41334</v>
      </c>
      <c r="B49" s="39">
        <v>41940</v>
      </c>
      <c r="C49" s="38">
        <v>37391</v>
      </c>
      <c r="D49" s="36">
        <v>4549</v>
      </c>
      <c r="E49" s="39">
        <v>227709</v>
      </c>
      <c r="F49" s="38">
        <v>203024</v>
      </c>
      <c r="G49" s="52">
        <v>24685</v>
      </c>
    </row>
    <row r="50" spans="1:7" x14ac:dyDescent="0.2">
      <c r="A50" s="10">
        <v>41365</v>
      </c>
      <c r="B50" s="39">
        <v>35078</v>
      </c>
      <c r="C50" s="38">
        <v>29941</v>
      </c>
      <c r="D50" s="36">
        <v>5137</v>
      </c>
      <c r="E50" s="39">
        <v>230285</v>
      </c>
      <c r="F50" s="38">
        <v>204392</v>
      </c>
      <c r="G50" s="52">
        <v>25893</v>
      </c>
    </row>
    <row r="51" spans="1:7" x14ac:dyDescent="0.2">
      <c r="A51" s="10">
        <v>41395</v>
      </c>
      <c r="B51" s="39">
        <v>29468</v>
      </c>
      <c r="C51" s="38">
        <v>25820</v>
      </c>
      <c r="D51" s="36">
        <v>3648</v>
      </c>
      <c r="E51" s="39">
        <v>230466</v>
      </c>
      <c r="F51" s="38">
        <v>204020</v>
      </c>
      <c r="G51" s="52">
        <v>26446</v>
      </c>
    </row>
    <row r="52" spans="1:7" x14ac:dyDescent="0.2">
      <c r="A52" s="10">
        <v>41426</v>
      </c>
      <c r="B52" s="39">
        <v>28122</v>
      </c>
      <c r="C52" s="38">
        <v>24083</v>
      </c>
      <c r="D52" s="36">
        <v>4039</v>
      </c>
      <c r="E52" s="39">
        <v>229903</v>
      </c>
      <c r="F52" s="38">
        <v>202426</v>
      </c>
      <c r="G52" s="52">
        <v>27477</v>
      </c>
    </row>
    <row r="53" spans="1:7" x14ac:dyDescent="0.2">
      <c r="A53" s="10">
        <v>41456</v>
      </c>
      <c r="B53" s="39">
        <v>36157</v>
      </c>
      <c r="C53" s="38">
        <v>32329</v>
      </c>
      <c r="D53" s="36">
        <v>3828</v>
      </c>
      <c r="E53" s="39">
        <v>221163</v>
      </c>
      <c r="F53" s="38">
        <v>193435</v>
      </c>
      <c r="G53" s="52">
        <v>27728</v>
      </c>
    </row>
    <row r="54" spans="1:7" x14ac:dyDescent="0.2">
      <c r="A54" s="10">
        <v>41487</v>
      </c>
      <c r="B54" s="39">
        <v>22830</v>
      </c>
      <c r="C54" s="38">
        <v>20200</v>
      </c>
      <c r="D54" s="36">
        <v>2630</v>
      </c>
      <c r="E54" s="39">
        <v>216476</v>
      </c>
      <c r="F54" s="38">
        <v>189504</v>
      </c>
      <c r="G54" s="52">
        <v>26972</v>
      </c>
    </row>
    <row r="55" spans="1:7" x14ac:dyDescent="0.2">
      <c r="A55" s="10">
        <v>41518</v>
      </c>
      <c r="B55" s="39">
        <v>52809</v>
      </c>
      <c r="C55" s="38">
        <v>47312</v>
      </c>
      <c r="D55" s="36">
        <v>5497</v>
      </c>
      <c r="E55" s="39">
        <v>224254</v>
      </c>
      <c r="F55" s="38">
        <v>195744</v>
      </c>
      <c r="G55" s="52">
        <v>28510</v>
      </c>
    </row>
    <row r="56" spans="1:7" x14ac:dyDescent="0.2">
      <c r="A56" s="10">
        <v>41548</v>
      </c>
      <c r="B56" s="39">
        <v>41460</v>
      </c>
      <c r="C56" s="38">
        <v>36015</v>
      </c>
      <c r="D56" s="36">
        <v>5445</v>
      </c>
      <c r="E56" s="39">
        <v>234097</v>
      </c>
      <c r="F56" s="38">
        <v>204396</v>
      </c>
      <c r="G56" s="52">
        <v>29701</v>
      </c>
    </row>
    <row r="57" spans="1:7" x14ac:dyDescent="0.2">
      <c r="A57" s="10">
        <v>41579</v>
      </c>
      <c r="B57" s="39">
        <v>39204</v>
      </c>
      <c r="C57" s="38">
        <v>34797</v>
      </c>
      <c r="D57" s="36">
        <v>4407</v>
      </c>
      <c r="E57" s="39">
        <v>246996</v>
      </c>
      <c r="F57" s="38">
        <v>216347</v>
      </c>
      <c r="G57" s="52">
        <v>30649</v>
      </c>
    </row>
    <row r="58" spans="1:7" x14ac:dyDescent="0.2">
      <c r="A58" s="77">
        <v>41609</v>
      </c>
      <c r="B58" s="78">
        <v>27757</v>
      </c>
      <c r="C58" s="79">
        <v>23955</v>
      </c>
      <c r="D58" s="80">
        <v>3802</v>
      </c>
      <c r="E58" s="78">
        <v>251729</v>
      </c>
      <c r="F58" s="79">
        <v>220771</v>
      </c>
      <c r="G58" s="81">
        <v>30958</v>
      </c>
    </row>
    <row r="59" spans="1:7" x14ac:dyDescent="0.2">
      <c r="A59" s="10">
        <v>41640</v>
      </c>
      <c r="B59" s="39">
        <v>33292</v>
      </c>
      <c r="C59" s="38">
        <v>28649</v>
      </c>
      <c r="D59" s="36">
        <v>4643</v>
      </c>
      <c r="E59" s="39">
        <v>257319</v>
      </c>
      <c r="F59" s="38">
        <v>225284</v>
      </c>
      <c r="G59" s="52">
        <v>32035</v>
      </c>
    </row>
    <row r="60" spans="1:7" x14ac:dyDescent="0.2">
      <c r="A60" s="10">
        <v>41671</v>
      </c>
      <c r="B60" s="39">
        <v>23720</v>
      </c>
      <c r="C60" s="38">
        <v>18767</v>
      </c>
      <c r="D60" s="36">
        <v>4953</v>
      </c>
      <c r="E60" s="39">
        <v>262422</v>
      </c>
      <c r="F60" s="38">
        <v>228728</v>
      </c>
      <c r="G60" s="52">
        <v>33694</v>
      </c>
    </row>
    <row r="61" spans="1:7" x14ac:dyDescent="0.2">
      <c r="A61" s="10">
        <v>41699</v>
      </c>
      <c r="B61" s="39">
        <v>31240</v>
      </c>
      <c r="C61" s="38">
        <v>26015</v>
      </c>
      <c r="D61" s="36">
        <v>5225</v>
      </c>
      <c r="E61" s="39">
        <v>265243</v>
      </c>
      <c r="F61" s="38">
        <v>231183</v>
      </c>
      <c r="G61" s="52">
        <v>34060</v>
      </c>
    </row>
    <row r="62" spans="1:7" x14ac:dyDescent="0.2">
      <c r="A62" s="10">
        <v>41730</v>
      </c>
      <c r="B62" s="39">
        <v>28354</v>
      </c>
      <c r="C62" s="38">
        <v>24388</v>
      </c>
      <c r="D62" s="36">
        <v>3966</v>
      </c>
      <c r="E62" s="39">
        <v>267081</v>
      </c>
      <c r="F62" s="38">
        <v>233892</v>
      </c>
      <c r="G62" s="52">
        <v>33189</v>
      </c>
    </row>
    <row r="63" spans="1:7" x14ac:dyDescent="0.2">
      <c r="A63" s="10">
        <v>41760</v>
      </c>
      <c r="B63" s="39">
        <v>23498</v>
      </c>
      <c r="C63" s="38">
        <v>21341</v>
      </c>
      <c r="D63" s="36">
        <v>2157</v>
      </c>
      <c r="E63" s="39">
        <v>267009</v>
      </c>
      <c r="F63" s="38">
        <v>235571</v>
      </c>
      <c r="G63" s="52">
        <v>31438</v>
      </c>
    </row>
    <row r="64" spans="1:7" x14ac:dyDescent="0.2">
      <c r="A64" s="10">
        <v>41791</v>
      </c>
      <c r="B64" s="39">
        <v>24216</v>
      </c>
      <c r="C64" s="38">
        <v>21183</v>
      </c>
      <c r="D64" s="36">
        <v>3033</v>
      </c>
      <c r="E64" s="39">
        <v>268191</v>
      </c>
      <c r="F64" s="38">
        <v>237314</v>
      </c>
      <c r="G64" s="52">
        <v>30877</v>
      </c>
    </row>
    <row r="65" spans="1:7" x14ac:dyDescent="0.2">
      <c r="A65" s="10">
        <v>41821</v>
      </c>
      <c r="B65" s="39">
        <v>23100</v>
      </c>
      <c r="C65" s="38">
        <v>20182</v>
      </c>
      <c r="D65" s="36">
        <v>2918</v>
      </c>
      <c r="E65" s="39">
        <v>252977</v>
      </c>
      <c r="F65" s="38">
        <v>223407</v>
      </c>
      <c r="G65" s="52">
        <v>29570</v>
      </c>
    </row>
    <row r="66" spans="1:7" x14ac:dyDescent="0.2">
      <c r="A66" s="10">
        <v>41852</v>
      </c>
      <c r="B66" s="39">
        <v>14797</v>
      </c>
      <c r="C66" s="38">
        <v>12479</v>
      </c>
      <c r="D66" s="36">
        <v>2318</v>
      </c>
      <c r="E66" s="39">
        <v>244232</v>
      </c>
      <c r="F66" s="38">
        <v>216170</v>
      </c>
      <c r="G66" s="52">
        <v>28062</v>
      </c>
    </row>
    <row r="67" spans="1:7" x14ac:dyDescent="0.2">
      <c r="A67" s="10">
        <v>41883</v>
      </c>
      <c r="B67" s="39">
        <v>46433</v>
      </c>
      <c r="C67" s="38">
        <v>41155</v>
      </c>
      <c r="D67" s="36">
        <v>5278</v>
      </c>
      <c r="E67" s="39">
        <v>242379</v>
      </c>
      <c r="F67" s="38">
        <v>213917</v>
      </c>
      <c r="G67" s="52">
        <v>28462</v>
      </c>
    </row>
    <row r="68" spans="1:7" x14ac:dyDescent="0.2">
      <c r="A68" s="10">
        <v>41913</v>
      </c>
      <c r="B68" s="39">
        <v>28012</v>
      </c>
      <c r="C68" s="38">
        <v>22756</v>
      </c>
      <c r="D68" s="36">
        <v>5256</v>
      </c>
      <c r="E68" s="39">
        <v>236859</v>
      </c>
      <c r="F68" s="38">
        <v>208044</v>
      </c>
      <c r="G68" s="52">
        <v>28815</v>
      </c>
    </row>
    <row r="69" spans="1:7" x14ac:dyDescent="0.2">
      <c r="A69" s="10">
        <v>41944</v>
      </c>
      <c r="B69" s="39">
        <v>28814</v>
      </c>
      <c r="C69" s="38">
        <v>24032</v>
      </c>
      <c r="D69" s="36">
        <v>4782</v>
      </c>
      <c r="E69" s="39">
        <v>235303</v>
      </c>
      <c r="F69" s="38">
        <v>205637</v>
      </c>
      <c r="G69" s="52">
        <v>29666</v>
      </c>
    </row>
    <row r="70" spans="1:7" x14ac:dyDescent="0.2">
      <c r="A70" s="77">
        <v>41974</v>
      </c>
      <c r="B70" s="78">
        <v>20244</v>
      </c>
      <c r="C70" s="79">
        <v>16111</v>
      </c>
      <c r="D70" s="80">
        <v>4133</v>
      </c>
      <c r="E70" s="78">
        <v>230297</v>
      </c>
      <c r="F70" s="79">
        <v>200480</v>
      </c>
      <c r="G70" s="81">
        <v>29817</v>
      </c>
    </row>
    <row r="71" spans="1:7" x14ac:dyDescent="0.2">
      <c r="A71" s="10">
        <v>42005</v>
      </c>
      <c r="B71" s="39">
        <v>26233</v>
      </c>
      <c r="C71" s="38">
        <v>21350</v>
      </c>
      <c r="D71" s="36">
        <v>4883</v>
      </c>
      <c r="E71" s="39">
        <v>227667</v>
      </c>
      <c r="F71" s="38">
        <v>197258</v>
      </c>
      <c r="G71" s="52">
        <v>30409</v>
      </c>
    </row>
    <row r="72" spans="1:7" x14ac:dyDescent="0.2">
      <c r="A72" s="10">
        <v>42036</v>
      </c>
      <c r="B72" s="39">
        <v>19990</v>
      </c>
      <c r="C72" s="38">
        <v>14805</v>
      </c>
      <c r="D72" s="36">
        <v>5185</v>
      </c>
      <c r="E72" s="39">
        <v>231047</v>
      </c>
      <c r="F72" s="38">
        <v>199284</v>
      </c>
      <c r="G72" s="52">
        <v>31763</v>
      </c>
    </row>
    <row r="73" spans="1:7" x14ac:dyDescent="0.2">
      <c r="A73" s="10">
        <v>42064</v>
      </c>
      <c r="B73" s="39">
        <v>26941</v>
      </c>
      <c r="C73" s="38">
        <v>19797</v>
      </c>
      <c r="D73" s="36">
        <v>7144</v>
      </c>
      <c r="E73" s="39">
        <v>236178</v>
      </c>
      <c r="F73" s="38">
        <v>201889</v>
      </c>
      <c r="G73" s="52">
        <v>34289</v>
      </c>
    </row>
    <row r="74" spans="1:7" x14ac:dyDescent="0.2">
      <c r="A74" s="10">
        <v>42095</v>
      </c>
      <c r="B74" s="39">
        <v>25220</v>
      </c>
      <c r="C74" s="38">
        <v>17192</v>
      </c>
      <c r="D74" s="36">
        <v>8028</v>
      </c>
      <c r="E74" s="39">
        <v>241651</v>
      </c>
      <c r="F74" s="38">
        <v>203617</v>
      </c>
      <c r="G74" s="52">
        <v>38034</v>
      </c>
    </row>
    <row r="75" spans="1:7" x14ac:dyDescent="0.2">
      <c r="A75" s="10">
        <v>42125</v>
      </c>
      <c r="B75" s="39">
        <v>21734</v>
      </c>
      <c r="C75" s="38">
        <v>15203</v>
      </c>
      <c r="D75" s="36">
        <v>6531</v>
      </c>
      <c r="E75" s="39">
        <v>245384</v>
      </c>
      <c r="F75" s="38">
        <v>204678</v>
      </c>
      <c r="G75" s="52">
        <v>40706</v>
      </c>
    </row>
    <row r="76" spans="1:7" x14ac:dyDescent="0.2">
      <c r="A76" s="10">
        <v>42156</v>
      </c>
      <c r="B76" s="39">
        <v>22239</v>
      </c>
      <c r="C76" s="38">
        <v>13879</v>
      </c>
      <c r="D76" s="36">
        <v>8360</v>
      </c>
      <c r="E76" s="39">
        <v>250645</v>
      </c>
      <c r="F76" s="38">
        <v>205645</v>
      </c>
      <c r="G76" s="52">
        <v>45000</v>
      </c>
    </row>
    <row r="77" spans="1:7" x14ac:dyDescent="0.2">
      <c r="A77" s="10">
        <v>42186</v>
      </c>
      <c r="B77" s="39">
        <v>25930</v>
      </c>
      <c r="C77" s="38">
        <v>19206</v>
      </c>
      <c r="D77" s="36">
        <v>6724</v>
      </c>
      <c r="E77" s="39">
        <v>245952</v>
      </c>
      <c r="F77" s="38">
        <v>199121</v>
      </c>
      <c r="G77" s="52">
        <v>46831</v>
      </c>
    </row>
    <row r="78" spans="1:7" x14ac:dyDescent="0.2">
      <c r="A78" s="10">
        <v>42217</v>
      </c>
      <c r="B78" s="39">
        <v>18822</v>
      </c>
      <c r="C78" s="38">
        <v>13365</v>
      </c>
      <c r="D78" s="36">
        <v>5457</v>
      </c>
      <c r="E78" s="39">
        <v>246645</v>
      </c>
      <c r="F78" s="38">
        <v>198862</v>
      </c>
      <c r="G78" s="52">
        <v>47783</v>
      </c>
    </row>
    <row r="79" spans="1:7" x14ac:dyDescent="0.2">
      <c r="A79" s="10">
        <v>42248</v>
      </c>
      <c r="B79" s="39">
        <v>57103</v>
      </c>
      <c r="C79" s="38">
        <v>46210</v>
      </c>
      <c r="D79" s="36">
        <v>10893</v>
      </c>
      <c r="E79" s="39">
        <v>254137</v>
      </c>
      <c r="F79" s="38">
        <v>201249</v>
      </c>
      <c r="G79" s="52">
        <v>52888</v>
      </c>
    </row>
    <row r="80" spans="1:7" x14ac:dyDescent="0.2">
      <c r="A80" s="10">
        <v>42278</v>
      </c>
      <c r="B80" s="39">
        <v>34210</v>
      </c>
      <c r="C80" s="38">
        <v>23698</v>
      </c>
      <c r="D80" s="36">
        <v>10512</v>
      </c>
      <c r="E80" s="39">
        <v>258925</v>
      </c>
      <c r="F80" s="38">
        <v>202371</v>
      </c>
      <c r="G80" s="52">
        <v>56554</v>
      </c>
    </row>
    <row r="81" spans="1:7" x14ac:dyDescent="0.2">
      <c r="A81" s="10">
        <v>42309</v>
      </c>
      <c r="B81" s="39">
        <v>37896</v>
      </c>
      <c r="C81" s="38">
        <v>28058</v>
      </c>
      <c r="D81" s="36">
        <v>9838</v>
      </c>
      <c r="E81" s="39">
        <v>267549</v>
      </c>
      <c r="F81" s="38">
        <v>207385</v>
      </c>
      <c r="G81" s="52">
        <v>60164</v>
      </c>
    </row>
    <row r="82" spans="1:7" x14ac:dyDescent="0.2">
      <c r="A82" s="77">
        <v>42339</v>
      </c>
      <c r="B82" s="78">
        <v>25198</v>
      </c>
      <c r="C82" s="79">
        <v>17380</v>
      </c>
      <c r="D82" s="80">
        <v>7818</v>
      </c>
      <c r="E82" s="78">
        <v>269393</v>
      </c>
      <c r="F82" s="79">
        <v>208284</v>
      </c>
      <c r="G82" s="81">
        <v>61109</v>
      </c>
    </row>
    <row r="83" spans="1:7" x14ac:dyDescent="0.2">
      <c r="A83" s="10">
        <v>42370</v>
      </c>
      <c r="B83" s="39">
        <v>35927</v>
      </c>
      <c r="C83" s="38">
        <v>25657</v>
      </c>
      <c r="D83" s="36">
        <v>10270</v>
      </c>
      <c r="E83" s="39">
        <v>276958</v>
      </c>
      <c r="F83" s="38">
        <v>212760</v>
      </c>
      <c r="G83" s="52">
        <v>64198</v>
      </c>
    </row>
    <row r="84" spans="1:7" x14ac:dyDescent="0.2">
      <c r="A84" s="10">
        <v>42401</v>
      </c>
      <c r="B84" s="39">
        <v>28207</v>
      </c>
      <c r="C84" s="38">
        <v>17906</v>
      </c>
      <c r="D84" s="36">
        <v>10301</v>
      </c>
      <c r="E84" s="39">
        <v>283362</v>
      </c>
      <c r="F84" s="38">
        <v>215486</v>
      </c>
      <c r="G84" s="52">
        <v>67876</v>
      </c>
    </row>
    <row r="85" spans="1:7" x14ac:dyDescent="0.2">
      <c r="A85" s="10">
        <v>42430</v>
      </c>
      <c r="B85" s="39">
        <v>34243</v>
      </c>
      <c r="C85" s="38">
        <v>23138</v>
      </c>
      <c r="D85" s="36">
        <v>11105</v>
      </c>
      <c r="E85" s="39">
        <v>289717</v>
      </c>
      <c r="F85" s="38">
        <v>219100</v>
      </c>
      <c r="G85" s="52">
        <v>70617</v>
      </c>
    </row>
    <row r="86" spans="1:7" x14ac:dyDescent="0.2">
      <c r="A86" s="10">
        <v>42461</v>
      </c>
      <c r="B86" s="39">
        <v>29563</v>
      </c>
      <c r="C86" s="38">
        <v>19327</v>
      </c>
      <c r="D86" s="36">
        <v>10236</v>
      </c>
      <c r="E86" s="39">
        <v>293661</v>
      </c>
      <c r="F86" s="38">
        <v>221656</v>
      </c>
      <c r="G86" s="52">
        <v>72005</v>
      </c>
    </row>
    <row r="87" spans="1:7" x14ac:dyDescent="0.2">
      <c r="A87" s="10">
        <v>42491</v>
      </c>
      <c r="B87" s="39">
        <v>27021</v>
      </c>
      <c r="C87" s="38">
        <v>19958</v>
      </c>
      <c r="D87" s="36">
        <v>7063</v>
      </c>
      <c r="E87" s="39">
        <v>294875</v>
      </c>
      <c r="F87" s="38">
        <v>223937</v>
      </c>
      <c r="G87" s="52">
        <v>70938</v>
      </c>
    </row>
    <row r="88" spans="1:7" x14ac:dyDescent="0.2">
      <c r="A88" s="10">
        <v>42522</v>
      </c>
      <c r="B88" s="39">
        <v>22616</v>
      </c>
      <c r="C88" s="38">
        <v>16674</v>
      </c>
      <c r="D88" s="36">
        <v>5942</v>
      </c>
      <c r="E88" s="39">
        <v>293821</v>
      </c>
      <c r="F88" s="38">
        <v>225052</v>
      </c>
      <c r="G88" s="52">
        <v>68769</v>
      </c>
    </row>
    <row r="89" spans="1:7" x14ac:dyDescent="0.2">
      <c r="A89" s="10">
        <v>42552</v>
      </c>
      <c r="B89" s="39">
        <v>24394</v>
      </c>
      <c r="C89" s="38">
        <v>20374</v>
      </c>
      <c r="D89" s="36">
        <v>4020</v>
      </c>
      <c r="E89" s="39">
        <v>285142</v>
      </c>
      <c r="F89" s="38">
        <v>220986</v>
      </c>
      <c r="G89" s="52">
        <v>64156</v>
      </c>
    </row>
    <row r="90" spans="1:7" x14ac:dyDescent="0.2">
      <c r="A90" s="10">
        <v>42583</v>
      </c>
      <c r="B90" s="39">
        <v>17964</v>
      </c>
      <c r="C90" s="38">
        <v>15409</v>
      </c>
      <c r="D90" s="36">
        <v>2555</v>
      </c>
      <c r="E90" s="39">
        <v>279865</v>
      </c>
      <c r="F90" s="38">
        <v>220968</v>
      </c>
      <c r="G90" s="52">
        <v>58897</v>
      </c>
    </row>
    <row r="91" spans="1:7" x14ac:dyDescent="0.2">
      <c r="A91" s="10">
        <v>42614</v>
      </c>
      <c r="B91" s="39">
        <v>52370</v>
      </c>
      <c r="C91" s="38">
        <v>48936</v>
      </c>
      <c r="D91" s="36">
        <v>3434</v>
      </c>
      <c r="E91" s="39">
        <v>272759</v>
      </c>
      <c r="F91" s="38">
        <v>220714</v>
      </c>
      <c r="G91" s="52">
        <v>52045</v>
      </c>
    </row>
    <row r="92" spans="1:7" x14ac:dyDescent="0.2">
      <c r="A92" s="10">
        <v>42644</v>
      </c>
      <c r="B92" s="39">
        <v>27049</v>
      </c>
      <c r="C92" s="38">
        <v>24230</v>
      </c>
      <c r="D92" s="36">
        <v>2819</v>
      </c>
      <c r="E92" s="39">
        <v>266906</v>
      </c>
      <c r="F92" s="38">
        <v>221777</v>
      </c>
      <c r="G92" s="52">
        <v>45129</v>
      </c>
    </row>
    <row r="93" spans="1:7" x14ac:dyDescent="0.2">
      <c r="A93" s="10">
        <v>42675</v>
      </c>
      <c r="B93" s="39">
        <v>28048</v>
      </c>
      <c r="C93" s="38">
        <v>25912</v>
      </c>
      <c r="D93" s="36">
        <v>2136</v>
      </c>
      <c r="E93" s="39">
        <v>262625</v>
      </c>
      <c r="F93" s="38">
        <v>223034</v>
      </c>
      <c r="G93" s="52">
        <v>39591</v>
      </c>
    </row>
    <row r="94" spans="1:7" x14ac:dyDescent="0.2">
      <c r="A94" s="77">
        <v>42705</v>
      </c>
      <c r="B94" s="78">
        <v>18593</v>
      </c>
      <c r="C94" s="79">
        <v>16807</v>
      </c>
      <c r="D94" s="80">
        <v>1786</v>
      </c>
      <c r="E94" s="78">
        <v>257532</v>
      </c>
      <c r="F94" s="79">
        <v>222491</v>
      </c>
      <c r="G94" s="81">
        <v>35041</v>
      </c>
    </row>
    <row r="95" spans="1:7" x14ac:dyDescent="0.2">
      <c r="A95" s="10">
        <v>42736</v>
      </c>
      <c r="B95" s="39">
        <v>29019</v>
      </c>
      <c r="C95" s="38">
        <v>26526</v>
      </c>
      <c r="D95" s="36">
        <v>2493</v>
      </c>
      <c r="E95" s="39">
        <v>254698</v>
      </c>
      <c r="F95" s="38">
        <v>223739</v>
      </c>
      <c r="G95" s="52">
        <v>30959</v>
      </c>
    </row>
    <row r="96" spans="1:7" x14ac:dyDescent="0.2">
      <c r="A96" s="10">
        <v>42767</v>
      </c>
      <c r="B96" s="39">
        <v>19521</v>
      </c>
      <c r="C96" s="38">
        <v>16912</v>
      </c>
      <c r="D96" s="36">
        <v>2609</v>
      </c>
      <c r="E96" s="39">
        <v>253363</v>
      </c>
      <c r="F96" s="38">
        <v>225227</v>
      </c>
      <c r="G96" s="52">
        <v>28136</v>
      </c>
    </row>
    <row r="97" spans="1:7" x14ac:dyDescent="0.2">
      <c r="A97" s="10">
        <v>42795</v>
      </c>
      <c r="B97" s="39">
        <v>26982</v>
      </c>
      <c r="C97" s="38">
        <v>22987</v>
      </c>
      <c r="D97" s="36">
        <v>3995</v>
      </c>
      <c r="E97" s="39">
        <v>252197</v>
      </c>
      <c r="F97" s="38">
        <v>226020</v>
      </c>
      <c r="G97" s="52">
        <v>26177</v>
      </c>
    </row>
    <row r="98" spans="1:7" x14ac:dyDescent="0.2">
      <c r="A98" s="10">
        <v>42826</v>
      </c>
      <c r="B98" s="39">
        <v>24409</v>
      </c>
      <c r="C98" s="38">
        <v>19898</v>
      </c>
      <c r="D98" s="36">
        <v>4511</v>
      </c>
      <c r="E98" s="39">
        <v>252932</v>
      </c>
      <c r="F98" s="38">
        <v>227196</v>
      </c>
      <c r="G98" s="52">
        <v>25736</v>
      </c>
    </row>
    <row r="99" spans="1:7" x14ac:dyDescent="0.2">
      <c r="A99" s="10">
        <v>42856</v>
      </c>
      <c r="B99" s="39">
        <v>23951</v>
      </c>
      <c r="C99" s="38">
        <v>20171</v>
      </c>
      <c r="D99" s="36">
        <v>3780</v>
      </c>
      <c r="E99" s="39">
        <v>253873</v>
      </c>
      <c r="F99" s="38">
        <v>228209</v>
      </c>
      <c r="G99" s="52">
        <v>25664</v>
      </c>
    </row>
    <row r="100" spans="1:7" x14ac:dyDescent="0.2">
      <c r="A100" s="10">
        <v>42887</v>
      </c>
      <c r="B100" s="39">
        <v>19115</v>
      </c>
      <c r="C100" s="38">
        <v>16182</v>
      </c>
      <c r="D100" s="36">
        <v>2933</v>
      </c>
      <c r="E100" s="39">
        <v>252888</v>
      </c>
      <c r="F100" s="38">
        <v>227804</v>
      </c>
      <c r="G100" s="52">
        <v>25084</v>
      </c>
    </row>
    <row r="101" spans="1:7" x14ac:dyDescent="0.2">
      <c r="A101" s="10">
        <v>42917</v>
      </c>
      <c r="B101" s="39">
        <v>17900</v>
      </c>
      <c r="C101" s="38">
        <v>15882</v>
      </c>
      <c r="D101" s="36">
        <v>2018</v>
      </c>
      <c r="E101" s="39">
        <v>245479</v>
      </c>
      <c r="F101" s="38">
        <v>221483</v>
      </c>
      <c r="G101" s="52">
        <v>23996</v>
      </c>
    </row>
    <row r="102" spans="1:7" x14ac:dyDescent="0.2">
      <c r="A102" s="10">
        <v>42948</v>
      </c>
      <c r="B102" s="39">
        <v>10058</v>
      </c>
      <c r="C102" s="38">
        <v>9222</v>
      </c>
      <c r="D102" s="36">
        <v>836</v>
      </c>
      <c r="E102" s="39">
        <v>236814</v>
      </c>
      <c r="F102" s="38">
        <v>214322</v>
      </c>
      <c r="G102" s="52">
        <v>22492</v>
      </c>
    </row>
    <row r="103" spans="1:7" x14ac:dyDescent="0.2">
      <c r="A103" s="10">
        <v>42979</v>
      </c>
      <c r="B103" s="39">
        <v>26424</v>
      </c>
      <c r="C103" s="38">
        <v>26163</v>
      </c>
      <c r="D103" s="36">
        <v>261</v>
      </c>
      <c r="E103" s="39">
        <v>209246</v>
      </c>
      <c r="F103" s="38">
        <v>189471</v>
      </c>
      <c r="G103" s="52">
        <v>19775</v>
      </c>
    </row>
    <row r="104" spans="1:7" x14ac:dyDescent="0.2">
      <c r="A104" s="10">
        <v>43009</v>
      </c>
      <c r="B104" s="39">
        <v>8532</v>
      </c>
      <c r="C104" s="38">
        <v>8326</v>
      </c>
      <c r="D104" s="36">
        <v>206</v>
      </c>
      <c r="E104" s="39">
        <v>192688</v>
      </c>
      <c r="F104" s="38">
        <v>175600</v>
      </c>
      <c r="G104" s="52">
        <v>17088</v>
      </c>
    </row>
    <row r="105" spans="1:7" x14ac:dyDescent="0.2">
      <c r="A105" s="10">
        <v>43040</v>
      </c>
      <c r="B105" s="39">
        <v>10890</v>
      </c>
      <c r="C105" s="38">
        <v>10704</v>
      </c>
      <c r="D105" s="36">
        <v>186</v>
      </c>
      <c r="E105" s="39">
        <v>177581</v>
      </c>
      <c r="F105" s="38">
        <v>163082</v>
      </c>
      <c r="G105" s="52">
        <v>14499</v>
      </c>
    </row>
    <row r="106" spans="1:7" ht="13.5" thickBot="1" x14ac:dyDescent="0.25">
      <c r="A106" s="120">
        <v>43070</v>
      </c>
      <c r="B106" s="121">
        <v>9546</v>
      </c>
      <c r="C106" s="122">
        <v>9331</v>
      </c>
      <c r="D106" s="123">
        <v>215</v>
      </c>
      <c r="E106" s="121">
        <v>169146</v>
      </c>
      <c r="F106" s="122">
        <v>157040</v>
      </c>
      <c r="G106" s="124">
        <v>12106</v>
      </c>
    </row>
    <row r="107" spans="1:7" ht="13.5" thickTop="1" x14ac:dyDescent="0.2">
      <c r="A107" s="10">
        <v>43101</v>
      </c>
      <c r="B107" s="39">
        <v>10878</v>
      </c>
      <c r="C107" s="38">
        <v>10829</v>
      </c>
      <c r="D107" s="36">
        <v>49</v>
      </c>
      <c r="E107" s="39">
        <v>156373</v>
      </c>
      <c r="F107" s="38">
        <v>146717</v>
      </c>
      <c r="G107" s="52">
        <v>9656</v>
      </c>
    </row>
    <row r="108" spans="1:7" x14ac:dyDescent="0.2">
      <c r="A108" s="10">
        <v>43132</v>
      </c>
      <c r="B108" s="39">
        <v>7405</v>
      </c>
      <c r="C108" s="38">
        <v>7384</v>
      </c>
      <c r="D108" s="36">
        <v>21</v>
      </c>
      <c r="E108" s="39">
        <v>147288</v>
      </c>
      <c r="F108" s="38">
        <v>139741</v>
      </c>
      <c r="G108" s="52">
        <v>7547</v>
      </c>
    </row>
    <row r="109" spans="1:7" x14ac:dyDescent="0.2">
      <c r="A109" s="10">
        <v>43160</v>
      </c>
      <c r="B109" s="39">
        <v>8937</v>
      </c>
      <c r="C109" s="38">
        <v>8902</v>
      </c>
      <c r="D109" s="36">
        <v>35</v>
      </c>
      <c r="E109" s="39">
        <v>135485</v>
      </c>
      <c r="F109" s="38">
        <v>129979</v>
      </c>
      <c r="G109" s="52">
        <v>5506</v>
      </c>
    </row>
    <row r="110" spans="1:7" x14ac:dyDescent="0.2">
      <c r="A110" s="10">
        <v>43191</v>
      </c>
      <c r="B110" s="39">
        <v>8211</v>
      </c>
      <c r="C110" s="38">
        <v>8159</v>
      </c>
      <c r="D110" s="36">
        <v>52</v>
      </c>
      <c r="E110" s="39">
        <v>126281</v>
      </c>
      <c r="F110" s="38">
        <v>122650</v>
      </c>
      <c r="G110" s="52">
        <v>3631</v>
      </c>
    </row>
    <row r="111" spans="1:7" x14ac:dyDescent="0.2">
      <c r="A111" s="10">
        <v>43221</v>
      </c>
      <c r="B111" s="39">
        <v>8751</v>
      </c>
      <c r="C111" s="38">
        <v>8686</v>
      </c>
      <c r="D111" s="36">
        <v>65</v>
      </c>
      <c r="E111" s="39">
        <v>117576</v>
      </c>
      <c r="F111" s="38">
        <v>115388</v>
      </c>
      <c r="G111" s="52">
        <v>2188</v>
      </c>
    </row>
    <row r="112" spans="1:7" x14ac:dyDescent="0.2">
      <c r="A112" s="10">
        <v>43252</v>
      </c>
      <c r="B112" s="39">
        <v>8343</v>
      </c>
      <c r="C112" s="38">
        <v>8221</v>
      </c>
      <c r="D112" s="36">
        <v>122</v>
      </c>
      <c r="E112" s="39">
        <v>111144</v>
      </c>
      <c r="F112" s="38">
        <v>109768</v>
      </c>
      <c r="G112" s="52">
        <v>1376</v>
      </c>
    </row>
    <row r="113" spans="1:7" x14ac:dyDescent="0.2">
      <c r="A113" s="10">
        <v>43282</v>
      </c>
      <c r="B113" s="39">
        <v>8102</v>
      </c>
      <c r="C113" s="38">
        <v>7996</v>
      </c>
      <c r="D113" s="36">
        <v>106</v>
      </c>
      <c r="E113" s="39">
        <v>103391</v>
      </c>
      <c r="F113" s="38">
        <v>102397</v>
      </c>
      <c r="G113" s="52">
        <v>994</v>
      </c>
    </row>
    <row r="114" spans="1:7" x14ac:dyDescent="0.2">
      <c r="A114" s="10">
        <v>43313</v>
      </c>
      <c r="B114" s="39">
        <v>6416</v>
      </c>
      <c r="C114" s="38">
        <v>6335</v>
      </c>
      <c r="D114" s="36">
        <v>81</v>
      </c>
      <c r="E114" s="39">
        <v>100876</v>
      </c>
      <c r="F114" s="38">
        <v>100008</v>
      </c>
      <c r="G114" s="52">
        <v>868</v>
      </c>
    </row>
    <row r="115" spans="1:7" x14ac:dyDescent="0.2">
      <c r="A115" s="10">
        <v>43344</v>
      </c>
      <c r="B115" s="39">
        <v>19834</v>
      </c>
      <c r="C115" s="38">
        <v>19670</v>
      </c>
      <c r="D115" s="36">
        <v>164</v>
      </c>
      <c r="E115" s="39">
        <v>93237</v>
      </c>
      <c r="F115" s="38">
        <v>92341</v>
      </c>
      <c r="G115" s="52">
        <v>896</v>
      </c>
    </row>
    <row r="116" spans="1:7" x14ac:dyDescent="0.2">
      <c r="A116" s="10">
        <v>43374</v>
      </c>
      <c r="B116" s="39">
        <v>8849</v>
      </c>
      <c r="C116" s="38">
        <v>8651</v>
      </c>
      <c r="D116" s="36">
        <v>198</v>
      </c>
      <c r="E116" s="39">
        <v>94420</v>
      </c>
      <c r="F116" s="38">
        <v>93461</v>
      </c>
      <c r="G116" s="52">
        <v>959</v>
      </c>
    </row>
    <row r="117" spans="1:7" x14ac:dyDescent="0.2">
      <c r="A117" s="10">
        <v>43405</v>
      </c>
      <c r="B117" s="39">
        <v>9710</v>
      </c>
      <c r="C117" s="38">
        <v>9532</v>
      </c>
      <c r="D117" s="36">
        <v>178</v>
      </c>
      <c r="E117" s="39">
        <v>94549</v>
      </c>
      <c r="F117" s="38">
        <v>93561</v>
      </c>
      <c r="G117" s="52">
        <v>988</v>
      </c>
    </row>
    <row r="118" spans="1:7" x14ac:dyDescent="0.2">
      <c r="A118" s="77">
        <v>43435</v>
      </c>
      <c r="B118" s="78">
        <v>7754</v>
      </c>
      <c r="C118" s="79">
        <v>7567</v>
      </c>
      <c r="D118" s="80">
        <v>187</v>
      </c>
      <c r="E118" s="78">
        <v>94264</v>
      </c>
      <c r="F118" s="79">
        <v>93261</v>
      </c>
      <c r="G118" s="81">
        <v>1003</v>
      </c>
    </row>
    <row r="119" spans="1:7" x14ac:dyDescent="0.2">
      <c r="A119" s="10">
        <v>43466</v>
      </c>
      <c r="B119" s="39">
        <v>9567</v>
      </c>
      <c r="C119" s="38">
        <v>9487</v>
      </c>
      <c r="D119" s="36">
        <v>80</v>
      </c>
      <c r="E119" s="39">
        <v>93388</v>
      </c>
      <c r="F119" s="38">
        <v>92427</v>
      </c>
      <c r="G119" s="52">
        <v>961</v>
      </c>
    </row>
    <row r="120" spans="1:7" x14ac:dyDescent="0.2">
      <c r="A120" s="10">
        <v>43497</v>
      </c>
      <c r="B120" s="39">
        <v>5681</v>
      </c>
      <c r="C120" s="38">
        <v>5582</v>
      </c>
      <c r="D120" s="36">
        <v>99</v>
      </c>
      <c r="E120" s="39">
        <v>92872</v>
      </c>
      <c r="F120" s="38">
        <v>91900</v>
      </c>
      <c r="G120" s="52">
        <v>972</v>
      </c>
    </row>
    <row r="121" spans="1:7" x14ac:dyDescent="0.2">
      <c r="A121" s="10">
        <v>43525</v>
      </c>
      <c r="B121" s="39">
        <v>7590</v>
      </c>
      <c r="C121" s="38">
        <v>7469</v>
      </c>
      <c r="D121" s="36">
        <v>121</v>
      </c>
      <c r="E121" s="39">
        <v>92012</v>
      </c>
      <c r="F121" s="38">
        <v>91039</v>
      </c>
      <c r="G121" s="52">
        <v>973</v>
      </c>
    </row>
    <row r="122" spans="1:7" x14ac:dyDescent="0.2">
      <c r="A122" s="10">
        <v>43556</v>
      </c>
      <c r="B122" s="39">
        <v>7104</v>
      </c>
      <c r="C122" s="38">
        <v>6951</v>
      </c>
      <c r="D122" s="36">
        <v>153</v>
      </c>
      <c r="E122" s="39">
        <v>91220</v>
      </c>
      <c r="F122" s="38">
        <v>90212</v>
      </c>
      <c r="G122" s="52">
        <v>1008</v>
      </c>
    </row>
    <row r="123" spans="1:7" x14ac:dyDescent="0.2">
      <c r="A123" s="10">
        <v>43586</v>
      </c>
      <c r="B123" s="39">
        <v>6602</v>
      </c>
      <c r="C123" s="38">
        <v>6424</v>
      </c>
      <c r="D123" s="36">
        <v>178</v>
      </c>
      <c r="E123" s="39">
        <v>89720</v>
      </c>
      <c r="F123" s="38">
        <v>88665</v>
      </c>
      <c r="G123" s="52">
        <v>1055</v>
      </c>
    </row>
    <row r="124" spans="1:7" x14ac:dyDescent="0.2">
      <c r="A124" s="10">
        <v>43617</v>
      </c>
      <c r="B124" s="39">
        <v>6323</v>
      </c>
      <c r="C124" s="38">
        <v>6196</v>
      </c>
      <c r="D124" s="36">
        <v>127</v>
      </c>
      <c r="E124" s="39">
        <v>87761</v>
      </c>
      <c r="F124" s="38">
        <v>86727</v>
      </c>
      <c r="G124" s="52">
        <v>1034</v>
      </c>
    </row>
    <row r="125" spans="1:7" x14ac:dyDescent="0.2">
      <c r="A125" s="10">
        <v>43647</v>
      </c>
      <c r="B125" s="39">
        <v>5677</v>
      </c>
      <c r="C125" s="38">
        <v>5572</v>
      </c>
      <c r="D125" s="36">
        <v>105</v>
      </c>
      <c r="E125" s="39">
        <v>84730</v>
      </c>
      <c r="F125" s="38">
        <v>83703</v>
      </c>
      <c r="G125" s="52">
        <v>1027</v>
      </c>
    </row>
    <row r="126" spans="1:7" x14ac:dyDescent="0.2">
      <c r="A126" s="10">
        <v>43678</v>
      </c>
      <c r="B126" s="39">
        <v>5819</v>
      </c>
      <c r="C126" s="38">
        <v>5718</v>
      </c>
      <c r="D126" s="36">
        <v>101</v>
      </c>
      <c r="E126" s="39">
        <v>83822</v>
      </c>
      <c r="F126" s="38">
        <v>82773</v>
      </c>
      <c r="G126" s="52">
        <v>1049</v>
      </c>
    </row>
    <row r="127" spans="1:7" x14ac:dyDescent="0.2">
      <c r="A127" s="10">
        <v>43709</v>
      </c>
      <c r="B127" s="39">
        <v>11043</v>
      </c>
      <c r="C127" s="38">
        <v>10876</v>
      </c>
      <c r="D127" s="36">
        <v>167</v>
      </c>
      <c r="E127" s="39">
        <v>74769</v>
      </c>
      <c r="F127" s="38">
        <v>73693</v>
      </c>
      <c r="G127" s="52">
        <v>1076</v>
      </c>
    </row>
    <row r="128" spans="1:7" x14ac:dyDescent="0.2">
      <c r="A128" s="10">
        <v>43739</v>
      </c>
      <c r="B128" s="39">
        <v>5684</v>
      </c>
      <c r="C128" s="38">
        <v>5533</v>
      </c>
      <c r="D128" s="36">
        <v>151</v>
      </c>
      <c r="E128" s="39">
        <v>72252</v>
      </c>
      <c r="F128" s="38">
        <v>71209</v>
      </c>
      <c r="G128" s="52">
        <v>1043</v>
      </c>
    </row>
    <row r="129" spans="1:7" x14ac:dyDescent="0.2">
      <c r="A129" s="10">
        <v>43770</v>
      </c>
      <c r="B129" s="39">
        <v>4221</v>
      </c>
      <c r="C129" s="38">
        <v>4092</v>
      </c>
      <c r="D129" s="36">
        <v>129</v>
      </c>
      <c r="E129" s="39">
        <v>68053</v>
      </c>
      <c r="F129" s="38">
        <v>67074</v>
      </c>
      <c r="G129" s="52">
        <v>979</v>
      </c>
    </row>
    <row r="130" spans="1:7" x14ac:dyDescent="0.2">
      <c r="A130" s="77">
        <v>43800</v>
      </c>
      <c r="B130" s="78">
        <v>3051</v>
      </c>
      <c r="C130" s="79">
        <v>2909</v>
      </c>
      <c r="D130" s="80">
        <v>142</v>
      </c>
      <c r="E130" s="78">
        <v>63616</v>
      </c>
      <c r="F130" s="79">
        <v>62652</v>
      </c>
      <c r="G130" s="81">
        <v>964</v>
      </c>
    </row>
    <row r="131" spans="1:7" x14ac:dyDescent="0.2">
      <c r="A131" s="10">
        <v>43831</v>
      </c>
      <c r="B131" s="39">
        <v>5013</v>
      </c>
      <c r="C131" s="38">
        <v>4915</v>
      </c>
      <c r="D131" s="36">
        <v>98</v>
      </c>
      <c r="E131" s="39">
        <v>60896</v>
      </c>
      <c r="F131" s="38">
        <v>59945</v>
      </c>
      <c r="G131" s="52">
        <v>951</v>
      </c>
    </row>
    <row r="132" spans="1:7" x14ac:dyDescent="0.2">
      <c r="A132" s="10">
        <v>43862</v>
      </c>
      <c r="B132" s="39">
        <v>4785</v>
      </c>
      <c r="C132" s="38">
        <v>4675</v>
      </c>
      <c r="D132" s="36">
        <v>110</v>
      </c>
      <c r="E132" s="39">
        <v>59890</v>
      </c>
      <c r="F132" s="38">
        <v>58950</v>
      </c>
      <c r="G132" s="52">
        <v>940</v>
      </c>
    </row>
    <row r="133" spans="1:7" x14ac:dyDescent="0.2">
      <c r="A133" s="10">
        <v>43891</v>
      </c>
      <c r="B133" s="39">
        <v>4794</v>
      </c>
      <c r="C133" s="38">
        <v>4707</v>
      </c>
      <c r="D133" s="36">
        <v>87</v>
      </c>
      <c r="E133" s="39">
        <v>58117</v>
      </c>
      <c r="F133" s="38">
        <v>57217</v>
      </c>
      <c r="G133" s="52">
        <v>900</v>
      </c>
    </row>
    <row r="134" spans="1:7" x14ac:dyDescent="0.2">
      <c r="A134" s="10">
        <v>43922</v>
      </c>
      <c r="B134" s="39">
        <v>2810</v>
      </c>
      <c r="C134" s="38">
        <v>2780</v>
      </c>
      <c r="D134" s="36">
        <v>30</v>
      </c>
      <c r="E134" s="39">
        <v>54845</v>
      </c>
      <c r="F134" s="38">
        <v>54053</v>
      </c>
      <c r="G134" s="52">
        <v>792</v>
      </c>
    </row>
    <row r="135" spans="1:7" x14ac:dyDescent="0.2">
      <c r="A135" s="10">
        <v>43952</v>
      </c>
      <c r="B135" s="39">
        <v>3161</v>
      </c>
      <c r="C135" s="38">
        <v>3094</v>
      </c>
      <c r="D135" s="36">
        <v>67</v>
      </c>
      <c r="E135" s="39">
        <v>52184</v>
      </c>
      <c r="F135" s="38">
        <v>51446</v>
      </c>
      <c r="G135" s="52">
        <v>738</v>
      </c>
    </row>
    <row r="136" spans="1:7" x14ac:dyDescent="0.2">
      <c r="A136" s="10">
        <v>43983</v>
      </c>
      <c r="B136" s="39">
        <v>4449</v>
      </c>
      <c r="C136" s="38">
        <v>4333</v>
      </c>
      <c r="D136" s="36">
        <v>116</v>
      </c>
      <c r="E136" s="39">
        <v>50923</v>
      </c>
      <c r="F136" s="38">
        <v>50186</v>
      </c>
      <c r="G136" s="52">
        <v>737</v>
      </c>
    </row>
    <row r="137" spans="1:7" x14ac:dyDescent="0.2">
      <c r="A137" s="10">
        <v>44013</v>
      </c>
      <c r="B137" s="39">
        <v>4933</v>
      </c>
      <c r="C137" s="38">
        <v>4802</v>
      </c>
      <c r="D137" s="36">
        <v>131</v>
      </c>
      <c r="E137" s="39">
        <v>49710</v>
      </c>
      <c r="F137" s="38">
        <v>48943</v>
      </c>
      <c r="G137" s="52">
        <v>767</v>
      </c>
    </row>
    <row r="138" spans="1:7" x14ac:dyDescent="0.2">
      <c r="A138" s="10">
        <v>44044</v>
      </c>
      <c r="B138" s="39">
        <v>5899</v>
      </c>
      <c r="C138" s="38">
        <v>5788</v>
      </c>
      <c r="D138" s="36">
        <v>111</v>
      </c>
      <c r="E138" s="39">
        <v>49205</v>
      </c>
      <c r="F138" s="38">
        <v>48409</v>
      </c>
      <c r="G138" s="52">
        <v>796</v>
      </c>
    </row>
    <row r="139" spans="1:7" x14ac:dyDescent="0.2">
      <c r="A139" s="10">
        <v>44075</v>
      </c>
      <c r="B139" s="39">
        <v>10396</v>
      </c>
      <c r="C139" s="38">
        <v>10206</v>
      </c>
      <c r="D139" s="36">
        <v>190</v>
      </c>
      <c r="E139" s="39">
        <v>48972</v>
      </c>
      <c r="F139" s="38">
        <v>48107</v>
      </c>
      <c r="G139" s="52">
        <v>865</v>
      </c>
    </row>
    <row r="140" spans="1:7" x14ac:dyDescent="0.2">
      <c r="A140" s="10">
        <v>44105</v>
      </c>
      <c r="B140" s="39">
        <v>6189</v>
      </c>
      <c r="C140" s="38">
        <v>5956</v>
      </c>
      <c r="D140" s="36">
        <v>233</v>
      </c>
      <c r="E140" s="39">
        <v>49238</v>
      </c>
      <c r="F140" s="38">
        <v>48235</v>
      </c>
      <c r="G140" s="52">
        <v>1003</v>
      </c>
    </row>
    <row r="141" spans="1:7" x14ac:dyDescent="0.2">
      <c r="A141" s="10">
        <v>44136</v>
      </c>
      <c r="B141" s="39">
        <v>5816</v>
      </c>
      <c r="C141" s="37">
        <v>5189</v>
      </c>
      <c r="D141" s="11">
        <v>627</v>
      </c>
      <c r="E141" s="39">
        <v>50399</v>
      </c>
      <c r="F141" s="11">
        <v>48890</v>
      </c>
      <c r="G141" s="46">
        <v>1509</v>
      </c>
    </row>
    <row r="142" spans="1:7" x14ac:dyDescent="0.2">
      <c r="A142" s="77">
        <v>44166</v>
      </c>
      <c r="B142" s="78">
        <v>5356</v>
      </c>
      <c r="C142" s="79">
        <v>4112</v>
      </c>
      <c r="D142" s="80">
        <v>1244</v>
      </c>
      <c r="E142" s="78">
        <v>51851</v>
      </c>
      <c r="F142" s="79">
        <v>49302</v>
      </c>
      <c r="G142" s="81">
        <v>2549</v>
      </c>
    </row>
    <row r="143" spans="1:7" x14ac:dyDescent="0.2">
      <c r="A143" s="10">
        <v>44197</v>
      </c>
      <c r="B143" s="39">
        <v>7685</v>
      </c>
      <c r="C143" s="38">
        <v>5728</v>
      </c>
      <c r="D143" s="36">
        <v>1957</v>
      </c>
      <c r="E143" s="39">
        <v>54025</v>
      </c>
      <c r="F143" s="38">
        <v>49811</v>
      </c>
      <c r="G143" s="52">
        <v>4214</v>
      </c>
    </row>
    <row r="144" spans="1:7" x14ac:dyDescent="0.2">
      <c r="A144" s="10">
        <v>44228</v>
      </c>
      <c r="B144" s="39">
        <v>7604</v>
      </c>
      <c r="C144" s="38">
        <v>5162</v>
      </c>
      <c r="D144" s="36">
        <v>2442</v>
      </c>
      <c r="E144" s="39">
        <v>56765</v>
      </c>
      <c r="F144" s="38">
        <v>50433</v>
      </c>
      <c r="G144" s="52">
        <v>6332</v>
      </c>
    </row>
    <row r="145" spans="1:7" x14ac:dyDescent="0.2">
      <c r="A145" s="10">
        <v>44256</v>
      </c>
      <c r="B145" s="39">
        <v>11394</v>
      </c>
      <c r="C145" s="38">
        <v>7045</v>
      </c>
      <c r="D145" s="36">
        <v>4349</v>
      </c>
      <c r="E145" s="39">
        <v>62127</v>
      </c>
      <c r="F145" s="38">
        <v>51963</v>
      </c>
      <c r="G145" s="52">
        <v>10164</v>
      </c>
    </row>
    <row r="146" spans="1:7" x14ac:dyDescent="0.2">
      <c r="A146" s="10">
        <v>44287</v>
      </c>
      <c r="B146" s="39">
        <v>9969</v>
      </c>
      <c r="C146" s="38">
        <v>5653</v>
      </c>
      <c r="D146" s="36">
        <v>4316</v>
      </c>
      <c r="E146" s="39">
        <v>67896</v>
      </c>
      <c r="F146" s="38">
        <v>54050</v>
      </c>
      <c r="G146" s="52">
        <v>13846</v>
      </c>
    </row>
    <row r="147" spans="1:7" x14ac:dyDescent="0.2">
      <c r="A147" s="10">
        <v>44317</v>
      </c>
      <c r="B147" s="39">
        <v>11431</v>
      </c>
      <c r="C147" s="38">
        <v>5507</v>
      </c>
      <c r="D147" s="36">
        <v>5924</v>
      </c>
      <c r="E147" s="39">
        <v>74620</v>
      </c>
      <c r="F147" s="38">
        <v>55871</v>
      </c>
      <c r="G147" s="52">
        <v>18749</v>
      </c>
    </row>
    <row r="148" spans="1:7" x14ac:dyDescent="0.2">
      <c r="A148" s="10">
        <v>44348</v>
      </c>
      <c r="B148" s="39">
        <v>13232</v>
      </c>
      <c r="C148" s="38">
        <v>5921</v>
      </c>
      <c r="D148" s="36">
        <v>7311</v>
      </c>
      <c r="E148" s="39">
        <v>81564</v>
      </c>
      <c r="F148" s="38">
        <v>57105</v>
      </c>
      <c r="G148" s="52">
        <v>24459</v>
      </c>
    </row>
    <row r="149" spans="1:7" x14ac:dyDescent="0.2">
      <c r="A149" s="10">
        <v>44378</v>
      </c>
      <c r="B149" s="39">
        <v>12074</v>
      </c>
      <c r="C149" s="38">
        <v>6072</v>
      </c>
      <c r="D149" s="36">
        <v>6002</v>
      </c>
      <c r="E149" s="39">
        <v>85327</v>
      </c>
      <c r="F149" s="38">
        <v>56955</v>
      </c>
      <c r="G149" s="52">
        <v>28372</v>
      </c>
    </row>
    <row r="150" spans="1:7" x14ac:dyDescent="0.2">
      <c r="A150" s="10">
        <v>44409</v>
      </c>
      <c r="B150" s="39">
        <v>12202</v>
      </c>
      <c r="C150" s="38">
        <v>6842</v>
      </c>
      <c r="D150" s="36">
        <v>5360</v>
      </c>
      <c r="E150" s="39">
        <v>88537</v>
      </c>
      <c r="F150" s="38">
        <v>57271</v>
      </c>
      <c r="G150" s="52">
        <v>31266</v>
      </c>
    </row>
    <row r="151" spans="1:7" x14ac:dyDescent="0.2">
      <c r="A151" s="10">
        <v>44440</v>
      </c>
      <c r="B151" s="39">
        <v>24978</v>
      </c>
      <c r="C151" s="38">
        <v>13956</v>
      </c>
      <c r="D151" s="36">
        <v>11022</v>
      </c>
      <c r="E151" s="39">
        <v>99574</v>
      </c>
      <c r="F151" s="38">
        <v>60922</v>
      </c>
      <c r="G151" s="52">
        <v>38652</v>
      </c>
    </row>
    <row r="152" spans="1:7" x14ac:dyDescent="0.2">
      <c r="A152" s="10">
        <v>44470</v>
      </c>
      <c r="B152" s="39">
        <v>18656</v>
      </c>
      <c r="C152" s="38">
        <v>8611</v>
      </c>
      <c r="D152" s="36">
        <v>10045</v>
      </c>
      <c r="E152" s="39">
        <v>106971</v>
      </c>
      <c r="F152" s="38">
        <v>62573</v>
      </c>
      <c r="G152" s="52">
        <v>44398</v>
      </c>
    </row>
    <row r="153" spans="1:7" x14ac:dyDescent="0.2">
      <c r="A153" s="10">
        <v>44501</v>
      </c>
      <c r="B153" s="39">
        <v>16203</v>
      </c>
      <c r="C153" s="38">
        <v>7140</v>
      </c>
      <c r="D153" s="36">
        <v>9063</v>
      </c>
      <c r="E153" s="39">
        <v>113451</v>
      </c>
      <c r="F153" s="38">
        <v>64264</v>
      </c>
      <c r="G153" s="52">
        <v>49187</v>
      </c>
    </row>
    <row r="154" spans="1:7" x14ac:dyDescent="0.2">
      <c r="A154" s="77">
        <v>44531</v>
      </c>
      <c r="B154" s="78">
        <v>13063</v>
      </c>
      <c r="C154" s="79">
        <v>5857</v>
      </c>
      <c r="D154" s="80">
        <v>7206</v>
      </c>
      <c r="E154" s="78">
        <v>116538</v>
      </c>
      <c r="F154" s="79">
        <v>65186</v>
      </c>
      <c r="G154" s="81">
        <v>51352</v>
      </c>
    </row>
    <row r="155" spans="1:7" x14ac:dyDescent="0.2">
      <c r="A155" s="10">
        <v>44562</v>
      </c>
      <c r="B155" s="39">
        <v>15936</v>
      </c>
      <c r="C155" s="38">
        <v>7817</v>
      </c>
      <c r="D155" s="36">
        <v>8119</v>
      </c>
      <c r="E155" s="39">
        <v>120528</v>
      </c>
      <c r="F155" s="38">
        <v>66354</v>
      </c>
      <c r="G155" s="52">
        <v>54174</v>
      </c>
    </row>
    <row r="156" spans="1:7" x14ac:dyDescent="0.2">
      <c r="A156" s="10">
        <v>44593</v>
      </c>
      <c r="B156" s="39">
        <v>13442</v>
      </c>
      <c r="C156" s="38">
        <v>6338</v>
      </c>
      <c r="D156" s="36">
        <v>7104</v>
      </c>
      <c r="E156" s="39">
        <v>123230</v>
      </c>
      <c r="F156" s="38">
        <v>66890</v>
      </c>
      <c r="G156" s="52">
        <v>56340</v>
      </c>
    </row>
    <row r="157" spans="1:7" x14ac:dyDescent="0.2">
      <c r="A157" s="10">
        <v>44621</v>
      </c>
      <c r="B157" s="39">
        <v>14456</v>
      </c>
      <c r="C157" s="38">
        <v>7357</v>
      </c>
      <c r="D157" s="36">
        <v>7099</v>
      </c>
      <c r="E157" s="39">
        <v>122737</v>
      </c>
      <c r="F157" s="38">
        <v>66614</v>
      </c>
      <c r="G157" s="52">
        <v>56123</v>
      </c>
    </row>
    <row r="158" spans="1:7" x14ac:dyDescent="0.2">
      <c r="A158" s="10">
        <v>44652</v>
      </c>
      <c r="B158" s="39">
        <v>9216</v>
      </c>
      <c r="C158" s="38">
        <v>5418</v>
      </c>
      <c r="D158" s="36">
        <v>3798</v>
      </c>
      <c r="E158" s="39">
        <v>119020</v>
      </c>
      <c r="F158" s="38">
        <v>66011</v>
      </c>
      <c r="G158" s="52">
        <v>53009</v>
      </c>
    </row>
    <row r="159" spans="1:7" x14ac:dyDescent="0.2">
      <c r="A159" s="10">
        <v>44682</v>
      </c>
      <c r="B159" s="39">
        <v>6318</v>
      </c>
      <c r="C159" s="38">
        <v>4129</v>
      </c>
      <c r="D159" s="36">
        <v>2189</v>
      </c>
      <c r="E159" s="39">
        <v>113072</v>
      </c>
      <c r="F159" s="38">
        <v>64491</v>
      </c>
      <c r="G159" s="52">
        <v>48581</v>
      </c>
    </row>
    <row r="160" spans="1:7" x14ac:dyDescent="0.2">
      <c r="A160" s="10">
        <v>44713</v>
      </c>
      <c r="B160" s="39">
        <v>5948</v>
      </c>
      <c r="C160" s="38">
        <v>4041</v>
      </c>
      <c r="D160" s="36">
        <v>1907</v>
      </c>
      <c r="E160" s="39">
        <v>105152</v>
      </c>
      <c r="F160" s="38">
        <v>61494</v>
      </c>
      <c r="G160" s="52">
        <v>43658</v>
      </c>
    </row>
    <row r="161" spans="1:7" x14ac:dyDescent="0.2">
      <c r="A161" s="10">
        <v>44743</v>
      </c>
      <c r="B161" s="39">
        <v>5158</v>
      </c>
      <c r="C161" s="38">
        <v>3393</v>
      </c>
      <c r="D161" s="36">
        <v>1765</v>
      </c>
      <c r="E161" s="39">
        <v>94087</v>
      </c>
      <c r="F161" s="38">
        <v>56765</v>
      </c>
      <c r="G161" s="52">
        <v>37322</v>
      </c>
    </row>
    <row r="162" spans="1:7" x14ac:dyDescent="0.2">
      <c r="A162" s="10">
        <v>44774</v>
      </c>
      <c r="B162" s="39">
        <v>5264</v>
      </c>
      <c r="C162" s="38">
        <v>3660</v>
      </c>
      <c r="D162" s="36">
        <v>1604</v>
      </c>
      <c r="E162" s="39">
        <v>84675</v>
      </c>
      <c r="F162" s="38">
        <v>52691</v>
      </c>
      <c r="G162" s="52">
        <v>31984</v>
      </c>
    </row>
    <row r="163" spans="1:7" x14ac:dyDescent="0.2">
      <c r="A163" s="10">
        <v>44805</v>
      </c>
      <c r="B163" s="39">
        <v>9582</v>
      </c>
      <c r="C163" s="38">
        <v>6388</v>
      </c>
      <c r="D163" s="36">
        <v>3194</v>
      </c>
      <c r="E163" s="39">
        <v>74042</v>
      </c>
      <c r="F163" s="38">
        <v>47373</v>
      </c>
      <c r="G163" s="52">
        <v>26669</v>
      </c>
    </row>
    <row r="164" spans="1:7" x14ac:dyDescent="0.2">
      <c r="A164" s="10">
        <v>44835</v>
      </c>
      <c r="B164" s="39">
        <v>7071</v>
      </c>
      <c r="C164" s="38">
        <v>4040</v>
      </c>
      <c r="D164" s="36">
        <v>3031</v>
      </c>
      <c r="E164" s="39">
        <v>66147</v>
      </c>
      <c r="F164" s="38">
        <v>43284</v>
      </c>
      <c r="G164" s="52">
        <v>22863</v>
      </c>
    </row>
    <row r="165" spans="1:7" x14ac:dyDescent="0.2">
      <c r="A165" s="10">
        <v>44866</v>
      </c>
      <c r="B165" s="39">
        <v>5943</v>
      </c>
      <c r="C165" s="38">
        <v>3217</v>
      </c>
      <c r="D165" s="36">
        <v>2726</v>
      </c>
      <c r="E165" s="39">
        <v>60162</v>
      </c>
      <c r="F165" s="38">
        <v>39891</v>
      </c>
      <c r="G165" s="52">
        <v>20271</v>
      </c>
    </row>
    <row r="166" spans="1:7" x14ac:dyDescent="0.2">
      <c r="A166" s="77">
        <v>44896</v>
      </c>
      <c r="B166" s="78">
        <v>5093</v>
      </c>
      <c r="C166" s="79">
        <v>2791</v>
      </c>
      <c r="D166" s="80">
        <v>2302</v>
      </c>
      <c r="E166" s="78">
        <v>55202</v>
      </c>
      <c r="F166" s="79">
        <v>36618</v>
      </c>
      <c r="G166" s="81">
        <v>18584</v>
      </c>
    </row>
    <row r="167" spans="1:7" x14ac:dyDescent="0.2">
      <c r="A167" s="10">
        <v>44927</v>
      </c>
      <c r="B167" s="39">
        <v>5747</v>
      </c>
      <c r="C167" s="38">
        <v>3517</v>
      </c>
      <c r="D167" s="36">
        <v>2230</v>
      </c>
      <c r="E167" s="39">
        <v>51323</v>
      </c>
      <c r="F167" s="38">
        <v>33903</v>
      </c>
      <c r="G167" s="52">
        <v>17420</v>
      </c>
    </row>
    <row r="168" spans="1:7" x14ac:dyDescent="0.2">
      <c r="A168" s="10">
        <v>44958</v>
      </c>
      <c r="B168" s="39">
        <v>5250</v>
      </c>
      <c r="C168" s="38">
        <v>3235</v>
      </c>
      <c r="D168" s="36">
        <v>2015</v>
      </c>
      <c r="E168" s="39">
        <v>49247</v>
      </c>
      <c r="F168" s="38">
        <v>32420</v>
      </c>
      <c r="G168" s="52">
        <v>16827</v>
      </c>
    </row>
    <row r="169" spans="1:7" x14ac:dyDescent="0.2">
      <c r="A169" s="10">
        <v>44986</v>
      </c>
      <c r="B169" s="39">
        <v>7040</v>
      </c>
      <c r="C169" s="38">
        <v>4362</v>
      </c>
      <c r="D169" s="36">
        <v>2678</v>
      </c>
      <c r="E169" s="39">
        <v>47122</v>
      </c>
      <c r="F169" s="38">
        <v>31048</v>
      </c>
      <c r="G169" s="52">
        <v>16074</v>
      </c>
    </row>
    <row r="170" spans="1:7" x14ac:dyDescent="0.2">
      <c r="A170" s="10">
        <v>45017</v>
      </c>
      <c r="B170" s="39">
        <v>6621</v>
      </c>
      <c r="C170" s="38">
        <v>4059</v>
      </c>
      <c r="D170" s="36">
        <v>2562</v>
      </c>
      <c r="E170" s="39">
        <v>46939</v>
      </c>
      <c r="F170" s="38">
        <v>31016</v>
      </c>
      <c r="G170" s="52">
        <v>15923</v>
      </c>
    </row>
    <row r="171" spans="1:7" x14ac:dyDescent="0.2">
      <c r="A171" s="10">
        <v>45047</v>
      </c>
      <c r="B171" s="39">
        <v>5692</v>
      </c>
      <c r="C171" s="38">
        <v>3520</v>
      </c>
      <c r="D171" s="36">
        <v>2172</v>
      </c>
      <c r="E171" s="39">
        <v>46637</v>
      </c>
      <c r="F171" s="38">
        <v>31075</v>
      </c>
      <c r="G171" s="52">
        <v>15562</v>
      </c>
    </row>
    <row r="172" spans="1:7" x14ac:dyDescent="0.2">
      <c r="A172" s="10">
        <v>45078</v>
      </c>
      <c r="B172" s="39">
        <v>5704</v>
      </c>
      <c r="C172" s="38">
        <v>3462</v>
      </c>
      <c r="D172" s="36">
        <v>2242</v>
      </c>
      <c r="E172" s="39">
        <v>46341</v>
      </c>
      <c r="F172" s="38">
        <v>30975</v>
      </c>
      <c r="G172" s="52">
        <v>15366</v>
      </c>
    </row>
    <row r="173" spans="1:7" x14ac:dyDescent="0.2">
      <c r="A173" s="10">
        <v>45108</v>
      </c>
      <c r="B173" s="39">
        <v>5125</v>
      </c>
      <c r="C173" s="38">
        <v>3218</v>
      </c>
      <c r="D173" s="36">
        <v>1907</v>
      </c>
      <c r="E173" s="39">
        <v>44499</v>
      </c>
      <c r="F173" s="38">
        <v>29883</v>
      </c>
      <c r="G173" s="52">
        <v>14616</v>
      </c>
    </row>
    <row r="174" spans="1:7" x14ac:dyDescent="0.2">
      <c r="A174" s="10">
        <v>45139</v>
      </c>
      <c r="B174" s="39">
        <v>4882</v>
      </c>
      <c r="C174" s="38">
        <v>3229</v>
      </c>
      <c r="D174" s="36">
        <v>1653</v>
      </c>
      <c r="E174" s="39">
        <v>43631</v>
      </c>
      <c r="F174" s="38">
        <v>29597</v>
      </c>
      <c r="G174" s="52">
        <v>14034</v>
      </c>
    </row>
    <row r="175" spans="1:7" x14ac:dyDescent="0.2">
      <c r="A175" s="10">
        <v>45170</v>
      </c>
      <c r="B175" s="39">
        <v>9950</v>
      </c>
      <c r="C175" s="38">
        <v>6767</v>
      </c>
      <c r="D175" s="36">
        <v>3183</v>
      </c>
      <c r="E175" s="39">
        <v>46071</v>
      </c>
      <c r="F175" s="38">
        <v>31616</v>
      </c>
      <c r="G175" s="52">
        <v>14455</v>
      </c>
    </row>
    <row r="176" spans="1:7" x14ac:dyDescent="0.2">
      <c r="A176" s="10">
        <v>45200</v>
      </c>
      <c r="B176" s="39">
        <v>6648</v>
      </c>
      <c r="C176" s="38">
        <v>3762</v>
      </c>
      <c r="D176" s="36">
        <v>2886</v>
      </c>
      <c r="E176" s="39">
        <v>46640</v>
      </c>
      <c r="F176" s="38">
        <v>32015</v>
      </c>
      <c r="G176" s="52">
        <v>14625</v>
      </c>
    </row>
    <row r="177" spans="1:7" x14ac:dyDescent="0.2">
      <c r="A177" s="10">
        <v>45231</v>
      </c>
      <c r="B177" s="39">
        <v>5771</v>
      </c>
      <c r="C177" s="38">
        <v>3284</v>
      </c>
      <c r="D177" s="36">
        <v>2487</v>
      </c>
      <c r="E177" s="39">
        <v>47140</v>
      </c>
      <c r="F177" s="38">
        <v>32329</v>
      </c>
      <c r="G177" s="52">
        <v>14811</v>
      </c>
    </row>
    <row r="178" spans="1:7" x14ac:dyDescent="0.2">
      <c r="A178" s="77">
        <v>45261</v>
      </c>
      <c r="B178" s="78">
        <v>5144</v>
      </c>
      <c r="C178" s="79">
        <v>3024</v>
      </c>
      <c r="D178" s="80">
        <v>2120</v>
      </c>
      <c r="E178" s="78">
        <v>46856</v>
      </c>
      <c r="F178" s="79">
        <v>32276</v>
      </c>
      <c r="G178" s="81">
        <v>14580</v>
      </c>
    </row>
    <row r="179" spans="1:7" x14ac:dyDescent="0.2">
      <c r="A179" s="10">
        <v>45292</v>
      </c>
      <c r="B179" s="39">
        <v>5173</v>
      </c>
      <c r="C179" s="38">
        <v>3364</v>
      </c>
      <c r="D179" s="36">
        <v>1809</v>
      </c>
      <c r="E179" s="39">
        <v>46311</v>
      </c>
      <c r="F179" s="38">
        <v>32016</v>
      </c>
      <c r="G179" s="52">
        <v>14295</v>
      </c>
    </row>
    <row r="180" spans="1:7" x14ac:dyDescent="0.2">
      <c r="A180" s="10">
        <v>45323</v>
      </c>
      <c r="B180" s="39">
        <v>5136</v>
      </c>
      <c r="C180" s="38">
        <v>3043</v>
      </c>
      <c r="D180" s="36">
        <v>2093</v>
      </c>
      <c r="E180" s="39">
        <v>46352</v>
      </c>
      <c r="F180" s="38">
        <v>31909</v>
      </c>
      <c r="G180" s="52">
        <v>14443</v>
      </c>
    </row>
    <row r="181" spans="1:7" x14ac:dyDescent="0.2">
      <c r="A181" s="10">
        <v>45352</v>
      </c>
      <c r="B181" s="39">
        <v>5379</v>
      </c>
      <c r="C181" s="38">
        <v>3622</v>
      </c>
      <c r="D181" s="36">
        <v>1757</v>
      </c>
      <c r="E181" s="39">
        <v>45576</v>
      </c>
      <c r="F181" s="38">
        <v>31912</v>
      </c>
      <c r="G181" s="52">
        <v>13664</v>
      </c>
    </row>
    <row r="182" spans="1:7" x14ac:dyDescent="0.2">
      <c r="A182" s="10">
        <v>45383</v>
      </c>
      <c r="B182" s="39">
        <v>4493</v>
      </c>
      <c r="C182" s="38">
        <v>3324</v>
      </c>
      <c r="D182" s="36">
        <v>1169</v>
      </c>
      <c r="E182" s="39">
        <v>44720</v>
      </c>
      <c r="F182" s="38">
        <v>32131</v>
      </c>
      <c r="G182" s="52">
        <v>12589</v>
      </c>
    </row>
    <row r="183" spans="1:7" x14ac:dyDescent="0.2">
      <c r="A183" s="10">
        <v>45413</v>
      </c>
      <c r="B183" s="39">
        <v>3427</v>
      </c>
      <c r="C183" s="38">
        <v>2995</v>
      </c>
      <c r="D183" s="36">
        <v>432</v>
      </c>
      <c r="E183" s="39">
        <v>42987</v>
      </c>
      <c r="F183" s="38">
        <v>31959</v>
      </c>
      <c r="G183" s="52">
        <v>11028</v>
      </c>
    </row>
    <row r="184" spans="1:7" x14ac:dyDescent="0.2">
      <c r="A184" s="10">
        <v>45444</v>
      </c>
      <c r="B184" s="39">
        <v>3432</v>
      </c>
      <c r="C184" s="38">
        <v>3138</v>
      </c>
      <c r="D184" s="36">
        <v>294</v>
      </c>
      <c r="E184" s="39">
        <v>40815</v>
      </c>
      <c r="F184" s="38">
        <v>31435</v>
      </c>
      <c r="G184" s="52">
        <v>9380</v>
      </c>
    </row>
    <row r="185" spans="1:7" x14ac:dyDescent="0.2">
      <c r="A185" s="10">
        <v>45474</v>
      </c>
      <c r="B185" s="39">
        <v>3185</v>
      </c>
      <c r="C185" s="38">
        <v>2948</v>
      </c>
      <c r="D185" s="36">
        <v>237</v>
      </c>
      <c r="E185" s="39">
        <v>38023</v>
      </c>
      <c r="F185" s="38">
        <v>30245</v>
      </c>
      <c r="G185" s="52">
        <v>7778</v>
      </c>
    </row>
    <row r="186" spans="1:7" x14ac:dyDescent="0.2">
      <c r="A186" s="10">
        <v>45505</v>
      </c>
      <c r="B186" s="39">
        <v>3191</v>
      </c>
      <c r="C186" s="38">
        <v>2947</v>
      </c>
      <c r="D186" s="36">
        <v>244</v>
      </c>
      <c r="E186" s="39">
        <v>36004</v>
      </c>
      <c r="F186" s="38">
        <v>29559</v>
      </c>
      <c r="G186" s="52">
        <v>6445</v>
      </c>
    </row>
    <row r="187" spans="1:7" x14ac:dyDescent="0.2">
      <c r="A187" s="10">
        <v>45536</v>
      </c>
      <c r="B187" s="39">
        <v>6595</v>
      </c>
      <c r="C187" s="38">
        <v>6115</v>
      </c>
      <c r="D187" s="36">
        <v>480</v>
      </c>
      <c r="E187" s="39">
        <v>35493</v>
      </c>
      <c r="F187" s="38">
        <v>30199</v>
      </c>
      <c r="G187" s="52">
        <v>5294</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7"/>
  <sheetViews>
    <sheetView zoomScaleNormal="100" workbookViewId="0">
      <pane xSplit="1" ySplit="10" topLeftCell="B166" activePane="bottomRight" state="frozen"/>
      <selection activeCell="B4" sqref="B4:K4"/>
      <selection pane="topRight" activeCell="B4" sqref="B4:K4"/>
      <selection pane="bottomLeft" activeCell="B4" sqref="B4:K4"/>
      <selection pane="bottomRight" activeCell="B4" sqref="B4:K4"/>
    </sheetView>
  </sheetViews>
  <sheetFormatPr baseColWidth="10" defaultColWidth="11.42578125" defaultRowHeight="12.75" x14ac:dyDescent="0.2"/>
  <cols>
    <col min="1" max="1" width="13.7109375" style="8" bestFit="1" customWidth="1"/>
    <col min="2" max="2" width="10.28515625" style="8" customWidth="1"/>
    <col min="3" max="3" width="15.5703125"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58</v>
      </c>
      <c r="C1" s="11"/>
      <c r="D1" s="7"/>
      <c r="E1" s="11"/>
      <c r="F1" s="8"/>
      <c r="G1" s="8"/>
    </row>
    <row r="2" spans="1:7" x14ac:dyDescent="0.2">
      <c r="A2" s="9" t="s">
        <v>9</v>
      </c>
      <c r="B2" s="9" t="s">
        <v>60</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28</v>
      </c>
      <c r="C5" s="57"/>
      <c r="D5" s="57"/>
      <c r="E5" s="57"/>
      <c r="F5" s="57"/>
      <c r="G5" s="57"/>
    </row>
    <row r="6" spans="1:7" x14ac:dyDescent="0.2">
      <c r="A6" s="9" t="s">
        <v>12</v>
      </c>
      <c r="B6" s="9" t="s">
        <v>53</v>
      </c>
      <c r="C6" s="11"/>
      <c r="D6" s="9"/>
      <c r="E6" s="11"/>
      <c r="F6" s="8"/>
      <c r="G6" s="8"/>
    </row>
    <row r="7" spans="1:7" x14ac:dyDescent="0.2">
      <c r="A7" s="63" t="s">
        <v>48</v>
      </c>
      <c r="B7" s="76" t="s">
        <v>93</v>
      </c>
      <c r="C7" s="11"/>
      <c r="D7" s="9"/>
      <c r="E7" s="11"/>
      <c r="F7" s="8"/>
      <c r="G7" s="8"/>
    </row>
    <row r="8" spans="1:7" s="98" customFormat="1" x14ac:dyDescent="0.2">
      <c r="A8" s="95" t="s">
        <v>69</v>
      </c>
      <c r="B8" s="96" t="s">
        <v>78</v>
      </c>
      <c r="C8" s="97"/>
      <c r="D8" s="97"/>
      <c r="E8" s="97"/>
    </row>
    <row r="9" spans="1:7" ht="15.75" x14ac:dyDescent="0.25">
      <c r="A9" s="9"/>
      <c r="B9" s="144" t="s">
        <v>81</v>
      </c>
      <c r="C9" s="145"/>
      <c r="D9" s="145"/>
      <c r="E9" s="144" t="s">
        <v>44</v>
      </c>
      <c r="F9" s="145"/>
      <c r="G9" s="146"/>
    </row>
    <row r="10" spans="1:7" ht="38.25" x14ac:dyDescent="0.2">
      <c r="A10" s="1" t="s">
        <v>0</v>
      </c>
      <c r="B10" s="43" t="s">
        <v>23</v>
      </c>
      <c r="C10" s="44" t="s">
        <v>75</v>
      </c>
      <c r="D10" s="45" t="s">
        <v>20</v>
      </c>
      <c r="E10" s="43" t="s">
        <v>23</v>
      </c>
      <c r="F10" s="44" t="s">
        <v>75</v>
      </c>
      <c r="G10" s="94" t="s">
        <v>20</v>
      </c>
    </row>
    <row r="11" spans="1:7" x14ac:dyDescent="0.2">
      <c r="A11" s="10">
        <v>40179</v>
      </c>
      <c r="B11" s="39">
        <v>3228</v>
      </c>
      <c r="C11" s="38">
        <v>2174</v>
      </c>
      <c r="D11" s="36">
        <v>1054</v>
      </c>
      <c r="E11" s="39">
        <v>3180</v>
      </c>
      <c r="F11" s="38">
        <v>2153</v>
      </c>
      <c r="G11" s="52">
        <v>1027</v>
      </c>
    </row>
    <row r="12" spans="1:7" x14ac:dyDescent="0.2">
      <c r="A12" s="10">
        <v>40210</v>
      </c>
      <c r="B12" s="39">
        <v>3531</v>
      </c>
      <c r="C12" s="38">
        <v>2101</v>
      </c>
      <c r="D12" s="36">
        <v>1430</v>
      </c>
      <c r="E12" s="39">
        <v>6491</v>
      </c>
      <c r="F12" s="38">
        <v>4168</v>
      </c>
      <c r="G12" s="52">
        <v>2323</v>
      </c>
    </row>
    <row r="13" spans="1:7" x14ac:dyDescent="0.2">
      <c r="A13" s="10">
        <v>40238</v>
      </c>
      <c r="B13" s="39">
        <v>5187</v>
      </c>
      <c r="C13" s="38">
        <v>3293</v>
      </c>
      <c r="D13" s="36">
        <v>1894</v>
      </c>
      <c r="E13" s="39">
        <v>11288</v>
      </c>
      <c r="F13" s="38">
        <v>7325</v>
      </c>
      <c r="G13" s="52">
        <v>3963</v>
      </c>
    </row>
    <row r="14" spans="1:7" x14ac:dyDescent="0.2">
      <c r="A14" s="10">
        <v>40269</v>
      </c>
      <c r="B14" s="39">
        <v>5102</v>
      </c>
      <c r="C14" s="38">
        <v>3045</v>
      </c>
      <c r="D14" s="36">
        <v>2057</v>
      </c>
      <c r="E14" s="39">
        <v>15890</v>
      </c>
      <c r="F14" s="38">
        <v>10176</v>
      </c>
      <c r="G14" s="52">
        <v>5714</v>
      </c>
    </row>
    <row r="15" spans="1:7" x14ac:dyDescent="0.2">
      <c r="A15" s="10">
        <v>40299</v>
      </c>
      <c r="B15" s="39">
        <v>4827</v>
      </c>
      <c r="C15" s="38">
        <v>3018</v>
      </c>
      <c r="D15" s="36">
        <v>1809</v>
      </c>
      <c r="E15" s="39">
        <v>20056</v>
      </c>
      <c r="F15" s="38">
        <v>12930</v>
      </c>
      <c r="G15" s="52">
        <v>7126</v>
      </c>
    </row>
    <row r="16" spans="1:7" x14ac:dyDescent="0.2">
      <c r="A16" s="10">
        <v>40330</v>
      </c>
      <c r="B16" s="39">
        <v>3717</v>
      </c>
      <c r="C16" s="38">
        <v>2803</v>
      </c>
      <c r="D16" s="36">
        <v>914</v>
      </c>
      <c r="E16" s="39">
        <v>23064</v>
      </c>
      <c r="F16" s="38">
        <v>15448</v>
      </c>
      <c r="G16" s="52">
        <v>7616</v>
      </c>
    </row>
    <row r="17" spans="1:7" x14ac:dyDescent="0.2">
      <c r="A17" s="10">
        <v>40360</v>
      </c>
      <c r="B17" s="39">
        <v>4169</v>
      </c>
      <c r="C17" s="38">
        <v>3971</v>
      </c>
      <c r="D17" s="36">
        <v>198</v>
      </c>
      <c r="E17" s="39">
        <v>25221</v>
      </c>
      <c r="F17" s="38">
        <v>17934</v>
      </c>
      <c r="G17" s="52">
        <v>7287</v>
      </c>
    </row>
    <row r="18" spans="1:7" x14ac:dyDescent="0.2">
      <c r="A18" s="10">
        <v>40391</v>
      </c>
      <c r="B18" s="39">
        <v>2078</v>
      </c>
      <c r="C18" s="38">
        <v>1969</v>
      </c>
      <c r="D18" s="36">
        <v>109</v>
      </c>
      <c r="E18" s="39">
        <v>25486</v>
      </c>
      <c r="F18" s="38">
        <v>18519</v>
      </c>
      <c r="G18" s="52">
        <v>6967</v>
      </c>
    </row>
    <row r="19" spans="1:7" x14ac:dyDescent="0.2">
      <c r="A19" s="10">
        <v>40422</v>
      </c>
      <c r="B19" s="39">
        <v>4346</v>
      </c>
      <c r="C19" s="38">
        <v>4183</v>
      </c>
      <c r="D19" s="36">
        <v>163</v>
      </c>
      <c r="E19" s="39">
        <v>27083</v>
      </c>
      <c r="F19" s="38">
        <v>20468</v>
      </c>
      <c r="G19" s="52">
        <v>6615</v>
      </c>
    </row>
    <row r="20" spans="1:7" x14ac:dyDescent="0.2">
      <c r="A20" s="10">
        <v>40452</v>
      </c>
      <c r="B20" s="39">
        <v>3636</v>
      </c>
      <c r="C20" s="38">
        <v>3452</v>
      </c>
      <c r="D20" s="36">
        <v>184</v>
      </c>
      <c r="E20" s="39">
        <v>27976</v>
      </c>
      <c r="F20" s="38">
        <v>21795</v>
      </c>
      <c r="G20" s="52">
        <v>6181</v>
      </c>
    </row>
    <row r="21" spans="1:7" x14ac:dyDescent="0.2">
      <c r="A21" s="10">
        <v>40483</v>
      </c>
      <c r="B21" s="39">
        <v>2317</v>
      </c>
      <c r="C21" s="38">
        <v>2120</v>
      </c>
      <c r="D21" s="36">
        <v>197</v>
      </c>
      <c r="E21" s="39">
        <v>27750</v>
      </c>
      <c r="F21" s="38">
        <v>21903</v>
      </c>
      <c r="G21" s="52">
        <v>5847</v>
      </c>
    </row>
    <row r="22" spans="1:7" x14ac:dyDescent="0.2">
      <c r="A22" s="77">
        <v>40513</v>
      </c>
      <c r="B22" s="78">
        <v>1037</v>
      </c>
      <c r="C22" s="79">
        <v>925</v>
      </c>
      <c r="D22" s="80">
        <v>112</v>
      </c>
      <c r="E22" s="78">
        <v>26095</v>
      </c>
      <c r="F22" s="79">
        <v>20522</v>
      </c>
      <c r="G22" s="81">
        <v>5573</v>
      </c>
    </row>
    <row r="23" spans="1:7" x14ac:dyDescent="0.2">
      <c r="A23" s="10">
        <v>40544</v>
      </c>
      <c r="B23" s="39">
        <v>3946</v>
      </c>
      <c r="C23" s="38">
        <v>3690</v>
      </c>
      <c r="D23" s="36">
        <v>256</v>
      </c>
      <c r="E23" s="39">
        <v>25257</v>
      </c>
      <c r="F23" s="38">
        <v>19871</v>
      </c>
      <c r="G23" s="52">
        <v>5386</v>
      </c>
    </row>
    <row r="24" spans="1:7" x14ac:dyDescent="0.2">
      <c r="A24" s="10">
        <v>40575</v>
      </c>
      <c r="B24" s="39">
        <v>3106</v>
      </c>
      <c r="C24" s="38">
        <v>2768</v>
      </c>
      <c r="D24" s="36">
        <v>338</v>
      </c>
      <c r="E24" s="39">
        <v>25581</v>
      </c>
      <c r="F24" s="38">
        <v>20283</v>
      </c>
      <c r="G24" s="52">
        <v>5298</v>
      </c>
    </row>
    <row r="25" spans="1:7" x14ac:dyDescent="0.2">
      <c r="A25" s="10">
        <v>40603</v>
      </c>
      <c r="B25" s="39">
        <v>2795</v>
      </c>
      <c r="C25" s="38">
        <v>2571</v>
      </c>
      <c r="D25" s="36">
        <v>224</v>
      </c>
      <c r="E25" s="39">
        <v>23077</v>
      </c>
      <c r="F25" s="38">
        <v>18082</v>
      </c>
      <c r="G25" s="52">
        <v>4995</v>
      </c>
    </row>
    <row r="26" spans="1:7" x14ac:dyDescent="0.2">
      <c r="A26" s="10">
        <v>40634</v>
      </c>
      <c r="B26" s="39">
        <v>2312</v>
      </c>
      <c r="C26" s="38">
        <v>2067</v>
      </c>
      <c r="D26" s="36">
        <v>245</v>
      </c>
      <c r="E26" s="39">
        <v>20948</v>
      </c>
      <c r="F26" s="38">
        <v>16278</v>
      </c>
      <c r="G26" s="52">
        <v>4670</v>
      </c>
    </row>
    <row r="27" spans="1:7" x14ac:dyDescent="0.2">
      <c r="A27" s="10">
        <v>40664</v>
      </c>
      <c r="B27" s="39">
        <v>2072</v>
      </c>
      <c r="C27" s="38">
        <v>1854</v>
      </c>
      <c r="D27" s="36">
        <v>218</v>
      </c>
      <c r="E27" s="39">
        <v>19698</v>
      </c>
      <c r="F27" s="38">
        <v>15348</v>
      </c>
      <c r="G27" s="52">
        <v>4350</v>
      </c>
    </row>
    <row r="28" spans="1:7" x14ac:dyDescent="0.2">
      <c r="A28" s="10">
        <v>40695</v>
      </c>
      <c r="B28" s="39">
        <v>1314</v>
      </c>
      <c r="C28" s="38">
        <v>1120</v>
      </c>
      <c r="D28" s="36">
        <v>194</v>
      </c>
      <c r="E28" s="39">
        <v>19114</v>
      </c>
      <c r="F28" s="38">
        <v>15140</v>
      </c>
      <c r="G28" s="52">
        <v>3974</v>
      </c>
    </row>
    <row r="29" spans="1:7" x14ac:dyDescent="0.2">
      <c r="A29" s="10">
        <v>40725</v>
      </c>
      <c r="B29" s="39">
        <v>2324</v>
      </c>
      <c r="C29" s="38">
        <v>2120</v>
      </c>
      <c r="D29" s="36">
        <v>204</v>
      </c>
      <c r="E29" s="39">
        <v>17158</v>
      </c>
      <c r="F29" s="38">
        <v>13294</v>
      </c>
      <c r="G29" s="52">
        <v>3864</v>
      </c>
    </row>
    <row r="30" spans="1:7" x14ac:dyDescent="0.2">
      <c r="A30" s="10">
        <v>40756</v>
      </c>
      <c r="B30" s="39">
        <v>2073</v>
      </c>
      <c r="C30" s="38">
        <v>1902</v>
      </c>
      <c r="D30" s="36">
        <v>171</v>
      </c>
      <c r="E30" s="39">
        <v>16318</v>
      </c>
      <c r="F30" s="38">
        <v>12518</v>
      </c>
      <c r="G30" s="52">
        <v>3800</v>
      </c>
    </row>
    <row r="31" spans="1:7" x14ac:dyDescent="0.2">
      <c r="A31" s="10">
        <v>40787</v>
      </c>
      <c r="B31" s="39">
        <v>3363</v>
      </c>
      <c r="C31" s="38">
        <v>3054</v>
      </c>
      <c r="D31" s="36">
        <v>309</v>
      </c>
      <c r="E31" s="39">
        <v>16500</v>
      </c>
      <c r="F31" s="38">
        <v>12643</v>
      </c>
      <c r="G31" s="52">
        <v>3857</v>
      </c>
    </row>
    <row r="32" spans="1:7" x14ac:dyDescent="0.2">
      <c r="A32" s="10">
        <v>40817</v>
      </c>
      <c r="B32" s="39">
        <v>3368</v>
      </c>
      <c r="C32" s="38">
        <v>2855</v>
      </c>
      <c r="D32" s="36">
        <v>513</v>
      </c>
      <c r="E32" s="39">
        <v>17314</v>
      </c>
      <c r="F32" s="38">
        <v>13236</v>
      </c>
      <c r="G32" s="52">
        <v>4078</v>
      </c>
    </row>
    <row r="33" spans="1:7" x14ac:dyDescent="0.2">
      <c r="A33" s="10">
        <v>40848</v>
      </c>
      <c r="B33" s="39">
        <v>3380</v>
      </c>
      <c r="C33" s="38">
        <v>2889</v>
      </c>
      <c r="D33" s="36">
        <v>491</v>
      </c>
      <c r="E33" s="39">
        <v>18547</v>
      </c>
      <c r="F33" s="38">
        <v>14248</v>
      </c>
      <c r="G33" s="52">
        <v>4299</v>
      </c>
    </row>
    <row r="34" spans="1:7" x14ac:dyDescent="0.2">
      <c r="A34" s="77">
        <v>40878</v>
      </c>
      <c r="B34" s="78">
        <v>3131</v>
      </c>
      <c r="C34" s="79">
        <v>2580</v>
      </c>
      <c r="D34" s="80">
        <v>551</v>
      </c>
      <c r="E34" s="78">
        <v>20266</v>
      </c>
      <c r="F34" s="79">
        <v>15655</v>
      </c>
      <c r="G34" s="81">
        <v>4611</v>
      </c>
    </row>
    <row r="35" spans="1:7" x14ac:dyDescent="0.2">
      <c r="A35" s="10">
        <v>40909</v>
      </c>
      <c r="B35" s="39">
        <v>4829</v>
      </c>
      <c r="C35" s="38">
        <v>4068</v>
      </c>
      <c r="D35" s="36">
        <v>761</v>
      </c>
      <c r="E35" s="39">
        <v>22175</v>
      </c>
      <c r="F35" s="38">
        <v>17395</v>
      </c>
      <c r="G35" s="52">
        <v>4780</v>
      </c>
    </row>
    <row r="36" spans="1:7" x14ac:dyDescent="0.2">
      <c r="A36" s="10">
        <v>40940</v>
      </c>
      <c r="B36" s="39">
        <v>3633</v>
      </c>
      <c r="C36" s="38">
        <v>2908</v>
      </c>
      <c r="D36" s="36">
        <v>725</v>
      </c>
      <c r="E36" s="39">
        <v>22726</v>
      </c>
      <c r="F36" s="38">
        <v>18042</v>
      </c>
      <c r="G36" s="52">
        <v>4684</v>
      </c>
    </row>
    <row r="37" spans="1:7" x14ac:dyDescent="0.2">
      <c r="A37" s="10">
        <v>40969</v>
      </c>
      <c r="B37" s="39">
        <v>4351</v>
      </c>
      <c r="C37" s="38">
        <v>4028</v>
      </c>
      <c r="D37" s="36">
        <v>323</v>
      </c>
      <c r="E37" s="39">
        <v>23470</v>
      </c>
      <c r="F37" s="38">
        <v>19179</v>
      </c>
      <c r="G37" s="52">
        <v>4291</v>
      </c>
    </row>
    <row r="38" spans="1:7" x14ac:dyDescent="0.2">
      <c r="A38" s="10">
        <v>41000</v>
      </c>
      <c r="B38" s="39">
        <v>3770</v>
      </c>
      <c r="C38" s="38">
        <v>3572</v>
      </c>
      <c r="D38" s="36">
        <v>198</v>
      </c>
      <c r="E38" s="39">
        <v>23851</v>
      </c>
      <c r="F38" s="38">
        <v>20098</v>
      </c>
      <c r="G38" s="52">
        <v>3753</v>
      </c>
    </row>
    <row r="39" spans="1:7" x14ac:dyDescent="0.2">
      <c r="A39" s="10">
        <v>41030</v>
      </c>
      <c r="B39" s="39">
        <v>2853</v>
      </c>
      <c r="C39" s="38">
        <v>2689</v>
      </c>
      <c r="D39" s="36">
        <v>164</v>
      </c>
      <c r="E39" s="39">
        <v>23336</v>
      </c>
      <c r="F39" s="38">
        <v>20110</v>
      </c>
      <c r="G39" s="52">
        <v>3226</v>
      </c>
    </row>
    <row r="40" spans="1:7" x14ac:dyDescent="0.2">
      <c r="A40" s="10">
        <v>41061</v>
      </c>
      <c r="B40" s="39">
        <v>2437</v>
      </c>
      <c r="C40" s="38">
        <v>2283</v>
      </c>
      <c r="D40" s="36">
        <v>154</v>
      </c>
      <c r="E40" s="39">
        <v>23137</v>
      </c>
      <c r="F40" s="38">
        <v>20114</v>
      </c>
      <c r="G40" s="52">
        <v>3023</v>
      </c>
    </row>
    <row r="41" spans="1:7" x14ac:dyDescent="0.2">
      <c r="A41" s="10">
        <v>41091</v>
      </c>
      <c r="B41" s="39">
        <v>3828</v>
      </c>
      <c r="C41" s="38">
        <v>3688</v>
      </c>
      <c r="D41" s="36">
        <v>140</v>
      </c>
      <c r="E41" s="39">
        <v>21900</v>
      </c>
      <c r="F41" s="38">
        <v>19145</v>
      </c>
      <c r="G41" s="52">
        <v>2755</v>
      </c>
    </row>
    <row r="42" spans="1:7" x14ac:dyDescent="0.2">
      <c r="A42" s="10">
        <v>41122</v>
      </c>
      <c r="B42" s="39">
        <v>2470</v>
      </c>
      <c r="C42" s="38">
        <v>2351</v>
      </c>
      <c r="D42" s="36">
        <v>119</v>
      </c>
      <c r="E42" s="39">
        <v>21105</v>
      </c>
      <c r="F42" s="38">
        <v>18566</v>
      </c>
      <c r="G42" s="52">
        <v>2539</v>
      </c>
    </row>
    <row r="43" spans="1:7" x14ac:dyDescent="0.2">
      <c r="A43" s="10">
        <v>41153</v>
      </c>
      <c r="B43" s="39">
        <v>4192</v>
      </c>
      <c r="C43" s="38">
        <v>4044</v>
      </c>
      <c r="D43" s="36">
        <v>148</v>
      </c>
      <c r="E43" s="39">
        <v>20883</v>
      </c>
      <c r="F43" s="38">
        <v>18521</v>
      </c>
      <c r="G43" s="52">
        <v>2362</v>
      </c>
    </row>
    <row r="44" spans="1:7" x14ac:dyDescent="0.2">
      <c r="A44" s="10">
        <v>41183</v>
      </c>
      <c r="B44" s="39">
        <v>3057</v>
      </c>
      <c r="C44" s="38">
        <v>2860</v>
      </c>
      <c r="D44" s="36">
        <v>197</v>
      </c>
      <c r="E44" s="39">
        <v>19927</v>
      </c>
      <c r="F44" s="38">
        <v>17770</v>
      </c>
      <c r="G44" s="52">
        <v>2157</v>
      </c>
    </row>
    <row r="45" spans="1:7" x14ac:dyDescent="0.2">
      <c r="A45" s="10">
        <v>41214</v>
      </c>
      <c r="B45" s="39">
        <v>2478</v>
      </c>
      <c r="C45" s="38">
        <v>2263</v>
      </c>
      <c r="D45" s="36">
        <v>215</v>
      </c>
      <c r="E45" s="39">
        <v>19431</v>
      </c>
      <c r="F45" s="38">
        <v>17417</v>
      </c>
      <c r="G45" s="52">
        <v>2014</v>
      </c>
    </row>
    <row r="46" spans="1:7" x14ac:dyDescent="0.2">
      <c r="A46" s="77">
        <v>41244</v>
      </c>
      <c r="B46" s="78">
        <v>2183</v>
      </c>
      <c r="C46" s="79">
        <v>1987</v>
      </c>
      <c r="D46" s="80">
        <v>196</v>
      </c>
      <c r="E46" s="78">
        <v>18851</v>
      </c>
      <c r="F46" s="79">
        <v>17006</v>
      </c>
      <c r="G46" s="81">
        <v>1845</v>
      </c>
    </row>
    <row r="47" spans="1:7" x14ac:dyDescent="0.2">
      <c r="A47" s="10">
        <v>41275</v>
      </c>
      <c r="B47" s="39">
        <v>3922</v>
      </c>
      <c r="C47" s="38">
        <v>3637</v>
      </c>
      <c r="D47" s="36">
        <v>285</v>
      </c>
      <c r="E47" s="39">
        <v>18578</v>
      </c>
      <c r="F47" s="38">
        <v>16884</v>
      </c>
      <c r="G47" s="52">
        <v>1694</v>
      </c>
    </row>
    <row r="48" spans="1:7" x14ac:dyDescent="0.2">
      <c r="A48" s="10">
        <v>41306</v>
      </c>
      <c r="B48" s="39">
        <v>2590</v>
      </c>
      <c r="C48" s="38">
        <v>2254</v>
      </c>
      <c r="D48" s="36">
        <v>336</v>
      </c>
      <c r="E48" s="39">
        <v>18548</v>
      </c>
      <c r="F48" s="38">
        <v>16947</v>
      </c>
      <c r="G48" s="52">
        <v>1601</v>
      </c>
    </row>
    <row r="49" spans="1:7" x14ac:dyDescent="0.2">
      <c r="A49" s="10">
        <v>41334</v>
      </c>
      <c r="B49" s="39">
        <v>3923</v>
      </c>
      <c r="C49" s="38">
        <v>3541</v>
      </c>
      <c r="D49" s="36">
        <v>382</v>
      </c>
      <c r="E49" s="39">
        <v>18681</v>
      </c>
      <c r="F49" s="38">
        <v>16971</v>
      </c>
      <c r="G49" s="52">
        <v>1710</v>
      </c>
    </row>
    <row r="50" spans="1:7" x14ac:dyDescent="0.2">
      <c r="A50" s="10">
        <v>41365</v>
      </c>
      <c r="B50" s="39">
        <v>2973</v>
      </c>
      <c r="C50" s="38">
        <v>2591</v>
      </c>
      <c r="D50" s="36">
        <v>382</v>
      </c>
      <c r="E50" s="39">
        <v>18990</v>
      </c>
      <c r="F50" s="38">
        <v>17106</v>
      </c>
      <c r="G50" s="52">
        <v>1884</v>
      </c>
    </row>
    <row r="51" spans="1:7" x14ac:dyDescent="0.2">
      <c r="A51" s="10">
        <v>41395</v>
      </c>
      <c r="B51" s="39">
        <v>2632</v>
      </c>
      <c r="C51" s="38">
        <v>2511</v>
      </c>
      <c r="D51" s="36">
        <v>121</v>
      </c>
      <c r="E51" s="39">
        <v>19086</v>
      </c>
      <c r="F51" s="38">
        <v>17275</v>
      </c>
      <c r="G51" s="52">
        <v>1811</v>
      </c>
    </row>
    <row r="52" spans="1:7" x14ac:dyDescent="0.2">
      <c r="A52" s="10">
        <v>41426</v>
      </c>
      <c r="B52" s="39">
        <v>1978</v>
      </c>
      <c r="C52" s="38">
        <v>1832</v>
      </c>
      <c r="D52" s="36">
        <v>146</v>
      </c>
      <c r="E52" s="39">
        <v>18765</v>
      </c>
      <c r="F52" s="38">
        <v>17000</v>
      </c>
      <c r="G52" s="52">
        <v>1765</v>
      </c>
    </row>
    <row r="53" spans="1:7" x14ac:dyDescent="0.2">
      <c r="A53" s="10">
        <v>41456</v>
      </c>
      <c r="B53" s="39">
        <v>3570</v>
      </c>
      <c r="C53" s="38">
        <v>3324</v>
      </c>
      <c r="D53" s="36">
        <v>246</v>
      </c>
      <c r="E53" s="39">
        <v>18158</v>
      </c>
      <c r="F53" s="38">
        <v>16377</v>
      </c>
      <c r="G53" s="52">
        <v>1781</v>
      </c>
    </row>
    <row r="54" spans="1:7" x14ac:dyDescent="0.2">
      <c r="A54" s="10">
        <v>41487</v>
      </c>
      <c r="B54" s="39">
        <v>2044</v>
      </c>
      <c r="C54" s="38">
        <v>1838</v>
      </c>
      <c r="D54" s="36">
        <v>206</v>
      </c>
      <c r="E54" s="39">
        <v>17690</v>
      </c>
      <c r="F54" s="38">
        <v>15902</v>
      </c>
      <c r="G54" s="52">
        <v>1788</v>
      </c>
    </row>
    <row r="55" spans="1:7" x14ac:dyDescent="0.2">
      <c r="A55" s="10">
        <v>41518</v>
      </c>
      <c r="B55" s="39">
        <v>4079</v>
      </c>
      <c r="C55" s="38">
        <v>3754</v>
      </c>
      <c r="D55" s="36">
        <v>325</v>
      </c>
      <c r="E55" s="39">
        <v>17822</v>
      </c>
      <c r="F55" s="38">
        <v>15966</v>
      </c>
      <c r="G55" s="52">
        <v>1856</v>
      </c>
    </row>
    <row r="56" spans="1:7" x14ac:dyDescent="0.2">
      <c r="A56" s="10">
        <v>41548</v>
      </c>
      <c r="B56" s="39">
        <v>3616</v>
      </c>
      <c r="C56" s="38">
        <v>3240</v>
      </c>
      <c r="D56" s="36">
        <v>376</v>
      </c>
      <c r="E56" s="39">
        <v>18314</v>
      </c>
      <c r="F56" s="38">
        <v>16343</v>
      </c>
      <c r="G56" s="52">
        <v>1971</v>
      </c>
    </row>
    <row r="57" spans="1:7" x14ac:dyDescent="0.2">
      <c r="A57" s="10">
        <v>41579</v>
      </c>
      <c r="B57" s="39">
        <v>3830</v>
      </c>
      <c r="C57" s="38">
        <v>3485</v>
      </c>
      <c r="D57" s="36">
        <v>345</v>
      </c>
      <c r="E57" s="39">
        <v>19744</v>
      </c>
      <c r="F57" s="38">
        <v>17605</v>
      </c>
      <c r="G57" s="52">
        <v>2139</v>
      </c>
    </row>
    <row r="58" spans="1:7" x14ac:dyDescent="0.2">
      <c r="A58" s="77">
        <v>41609</v>
      </c>
      <c r="B58" s="78">
        <v>2464</v>
      </c>
      <c r="C58" s="79">
        <v>2169</v>
      </c>
      <c r="D58" s="80">
        <v>295</v>
      </c>
      <c r="E58" s="78">
        <v>20117</v>
      </c>
      <c r="F58" s="79">
        <v>17849</v>
      </c>
      <c r="G58" s="81">
        <v>2268</v>
      </c>
    </row>
    <row r="59" spans="1:7" x14ac:dyDescent="0.2">
      <c r="A59" s="10">
        <v>41640</v>
      </c>
      <c r="B59" s="39">
        <v>3553</v>
      </c>
      <c r="C59" s="38">
        <v>3187</v>
      </c>
      <c r="D59" s="36">
        <v>366</v>
      </c>
      <c r="E59" s="39">
        <v>20856</v>
      </c>
      <c r="F59" s="38">
        <v>18488</v>
      </c>
      <c r="G59" s="52">
        <v>2368</v>
      </c>
    </row>
    <row r="60" spans="1:7" x14ac:dyDescent="0.2">
      <c r="A60" s="10">
        <v>41671</v>
      </c>
      <c r="B60" s="39">
        <v>2179</v>
      </c>
      <c r="C60" s="38">
        <v>1823</v>
      </c>
      <c r="D60" s="36">
        <v>356</v>
      </c>
      <c r="E60" s="39">
        <v>21246</v>
      </c>
      <c r="F60" s="38">
        <v>18785</v>
      </c>
      <c r="G60" s="52">
        <v>2461</v>
      </c>
    </row>
    <row r="61" spans="1:7" x14ac:dyDescent="0.2">
      <c r="A61" s="10">
        <v>41699</v>
      </c>
      <c r="B61" s="39">
        <v>2985</v>
      </c>
      <c r="C61" s="38">
        <v>2592</v>
      </c>
      <c r="D61" s="36">
        <v>393</v>
      </c>
      <c r="E61" s="39">
        <v>21442</v>
      </c>
      <c r="F61" s="38">
        <v>18871</v>
      </c>
      <c r="G61" s="52">
        <v>2571</v>
      </c>
    </row>
    <row r="62" spans="1:7" x14ac:dyDescent="0.2">
      <c r="A62" s="10">
        <v>41730</v>
      </c>
      <c r="B62" s="39">
        <v>3064</v>
      </c>
      <c r="C62" s="38">
        <v>2780</v>
      </c>
      <c r="D62" s="36">
        <v>284</v>
      </c>
      <c r="E62" s="39">
        <v>22026</v>
      </c>
      <c r="F62" s="38">
        <v>19515</v>
      </c>
      <c r="G62" s="52">
        <v>2511</v>
      </c>
    </row>
    <row r="63" spans="1:7" x14ac:dyDescent="0.2">
      <c r="A63" s="10">
        <v>41760</v>
      </c>
      <c r="B63" s="39">
        <v>2149</v>
      </c>
      <c r="C63" s="38">
        <v>2043</v>
      </c>
      <c r="D63" s="36">
        <v>106</v>
      </c>
      <c r="E63" s="39">
        <v>22198</v>
      </c>
      <c r="F63" s="38">
        <v>19804</v>
      </c>
      <c r="G63" s="52">
        <v>2394</v>
      </c>
    </row>
    <row r="64" spans="1:7" x14ac:dyDescent="0.2">
      <c r="A64" s="10">
        <v>41791</v>
      </c>
      <c r="B64" s="39">
        <v>1736</v>
      </c>
      <c r="C64" s="38">
        <v>1625</v>
      </c>
      <c r="D64" s="36">
        <v>111</v>
      </c>
      <c r="E64" s="39">
        <v>22369</v>
      </c>
      <c r="F64" s="38">
        <v>20070</v>
      </c>
      <c r="G64" s="52">
        <v>2299</v>
      </c>
    </row>
    <row r="65" spans="1:7" x14ac:dyDescent="0.2">
      <c r="A65" s="10">
        <v>41821</v>
      </c>
      <c r="B65" s="39">
        <v>1722</v>
      </c>
      <c r="C65" s="38">
        <v>1610</v>
      </c>
      <c r="D65" s="36">
        <v>112</v>
      </c>
      <c r="E65" s="39">
        <v>21447</v>
      </c>
      <c r="F65" s="38">
        <v>19286</v>
      </c>
      <c r="G65" s="52">
        <v>2161</v>
      </c>
    </row>
    <row r="66" spans="1:7" x14ac:dyDescent="0.2">
      <c r="A66" s="10">
        <v>41852</v>
      </c>
      <c r="B66" s="39">
        <v>1225</v>
      </c>
      <c r="C66" s="38">
        <v>1086</v>
      </c>
      <c r="D66" s="36">
        <v>139</v>
      </c>
      <c r="E66" s="39">
        <v>20844</v>
      </c>
      <c r="F66" s="38">
        <v>18773</v>
      </c>
      <c r="G66" s="52">
        <v>2071</v>
      </c>
    </row>
    <row r="67" spans="1:7" x14ac:dyDescent="0.2">
      <c r="A67" s="10">
        <v>41883</v>
      </c>
      <c r="B67" s="39">
        <v>3061</v>
      </c>
      <c r="C67" s="38">
        <v>2798</v>
      </c>
      <c r="D67" s="36">
        <v>263</v>
      </c>
      <c r="E67" s="39">
        <v>20686</v>
      </c>
      <c r="F67" s="38">
        <v>18664</v>
      </c>
      <c r="G67" s="52">
        <v>2022</v>
      </c>
    </row>
    <row r="68" spans="1:7" x14ac:dyDescent="0.2">
      <c r="A68" s="10">
        <v>41913</v>
      </c>
      <c r="B68" s="39">
        <v>2395</v>
      </c>
      <c r="C68" s="38">
        <v>2068</v>
      </c>
      <c r="D68" s="36">
        <v>327</v>
      </c>
      <c r="E68" s="39">
        <v>20044</v>
      </c>
      <c r="F68" s="38">
        <v>18057</v>
      </c>
      <c r="G68" s="52">
        <v>1987</v>
      </c>
    </row>
    <row r="69" spans="1:7" x14ac:dyDescent="0.2">
      <c r="A69" s="10">
        <v>41944</v>
      </c>
      <c r="B69" s="39">
        <v>3418</v>
      </c>
      <c r="C69" s="38">
        <v>3139</v>
      </c>
      <c r="D69" s="36">
        <v>279</v>
      </c>
      <c r="E69" s="39">
        <v>20010</v>
      </c>
      <c r="F69" s="38">
        <v>18032</v>
      </c>
      <c r="G69" s="52">
        <v>1978</v>
      </c>
    </row>
    <row r="70" spans="1:7" x14ac:dyDescent="0.2">
      <c r="A70" s="77">
        <v>41974</v>
      </c>
      <c r="B70" s="78">
        <v>1906</v>
      </c>
      <c r="C70" s="79">
        <v>1655</v>
      </c>
      <c r="D70" s="80">
        <v>251</v>
      </c>
      <c r="E70" s="78">
        <v>19804</v>
      </c>
      <c r="F70" s="79">
        <v>17822</v>
      </c>
      <c r="G70" s="81">
        <v>1982</v>
      </c>
    </row>
    <row r="71" spans="1:7" x14ac:dyDescent="0.2">
      <c r="A71" s="10">
        <v>42005</v>
      </c>
      <c r="B71" s="39">
        <v>2815</v>
      </c>
      <c r="C71" s="38">
        <v>2543</v>
      </c>
      <c r="D71" s="36">
        <v>272</v>
      </c>
      <c r="E71" s="39">
        <v>19874</v>
      </c>
      <c r="F71" s="38">
        <v>17894</v>
      </c>
      <c r="G71" s="52">
        <v>1980</v>
      </c>
    </row>
    <row r="72" spans="1:7" x14ac:dyDescent="0.2">
      <c r="A72" s="10">
        <v>42036</v>
      </c>
      <c r="B72" s="39">
        <v>1867</v>
      </c>
      <c r="C72" s="38">
        <v>1555</v>
      </c>
      <c r="D72" s="36">
        <v>312</v>
      </c>
      <c r="E72" s="39">
        <v>20228</v>
      </c>
      <c r="F72" s="38">
        <v>18218</v>
      </c>
      <c r="G72" s="52">
        <v>2010</v>
      </c>
    </row>
    <row r="73" spans="1:7" x14ac:dyDescent="0.2">
      <c r="A73" s="10">
        <v>42064</v>
      </c>
      <c r="B73" s="39">
        <v>2741</v>
      </c>
      <c r="C73" s="38">
        <v>2302</v>
      </c>
      <c r="D73" s="36">
        <v>439</v>
      </c>
      <c r="E73" s="39">
        <v>20696</v>
      </c>
      <c r="F73" s="38">
        <v>18548</v>
      </c>
      <c r="G73" s="52">
        <v>2148</v>
      </c>
    </row>
    <row r="74" spans="1:7" x14ac:dyDescent="0.2">
      <c r="A74" s="10">
        <v>42095</v>
      </c>
      <c r="B74" s="39">
        <v>2712</v>
      </c>
      <c r="C74" s="38">
        <v>2187</v>
      </c>
      <c r="D74" s="36">
        <v>525</v>
      </c>
      <c r="E74" s="39">
        <v>21216</v>
      </c>
      <c r="F74" s="38">
        <v>18816</v>
      </c>
      <c r="G74" s="52">
        <v>2400</v>
      </c>
    </row>
    <row r="75" spans="1:7" x14ac:dyDescent="0.2">
      <c r="A75" s="10">
        <v>42125</v>
      </c>
      <c r="B75" s="39">
        <v>2225</v>
      </c>
      <c r="C75" s="38">
        <v>1758</v>
      </c>
      <c r="D75" s="36">
        <v>467</v>
      </c>
      <c r="E75" s="39">
        <v>21775</v>
      </c>
      <c r="F75" s="38">
        <v>19123</v>
      </c>
      <c r="G75" s="52">
        <v>2652</v>
      </c>
    </row>
    <row r="76" spans="1:7" x14ac:dyDescent="0.2">
      <c r="A76" s="10">
        <v>42156</v>
      </c>
      <c r="B76" s="39">
        <v>1895</v>
      </c>
      <c r="C76" s="38">
        <v>1357</v>
      </c>
      <c r="D76" s="36">
        <v>538</v>
      </c>
      <c r="E76" s="39">
        <v>22309</v>
      </c>
      <c r="F76" s="38">
        <v>19341</v>
      </c>
      <c r="G76" s="52">
        <v>2968</v>
      </c>
    </row>
    <row r="77" spans="1:7" x14ac:dyDescent="0.2">
      <c r="A77" s="10">
        <v>42186</v>
      </c>
      <c r="B77" s="39">
        <v>1823</v>
      </c>
      <c r="C77" s="38">
        <v>1291</v>
      </c>
      <c r="D77" s="36">
        <v>532</v>
      </c>
      <c r="E77" s="39">
        <v>22522</v>
      </c>
      <c r="F77" s="38">
        <v>19244</v>
      </c>
      <c r="G77" s="52">
        <v>3278</v>
      </c>
    </row>
    <row r="78" spans="1:7" x14ac:dyDescent="0.2">
      <c r="A78" s="10">
        <v>42217</v>
      </c>
      <c r="B78" s="39">
        <v>1537</v>
      </c>
      <c r="C78" s="38">
        <v>1144</v>
      </c>
      <c r="D78" s="36">
        <v>393</v>
      </c>
      <c r="E78" s="39">
        <v>22641</v>
      </c>
      <c r="F78" s="38">
        <v>19231</v>
      </c>
      <c r="G78" s="52">
        <v>3410</v>
      </c>
    </row>
    <row r="79" spans="1:7" x14ac:dyDescent="0.2">
      <c r="A79" s="10">
        <v>42248</v>
      </c>
      <c r="B79" s="39">
        <v>3831</v>
      </c>
      <c r="C79" s="38">
        <v>3144</v>
      </c>
      <c r="D79" s="36">
        <v>687</v>
      </c>
      <c r="E79" s="39">
        <v>22984</v>
      </c>
      <c r="F79" s="38">
        <v>19232</v>
      </c>
      <c r="G79" s="52">
        <v>3752</v>
      </c>
    </row>
    <row r="80" spans="1:7" x14ac:dyDescent="0.2">
      <c r="A80" s="10">
        <v>42278</v>
      </c>
      <c r="B80" s="39">
        <v>3345</v>
      </c>
      <c r="C80" s="38">
        <v>2652</v>
      </c>
      <c r="D80" s="36">
        <v>693</v>
      </c>
      <c r="E80" s="39">
        <v>23260</v>
      </c>
      <c r="F80" s="38">
        <v>19296</v>
      </c>
      <c r="G80" s="52">
        <v>3964</v>
      </c>
    </row>
    <row r="81" spans="1:7" x14ac:dyDescent="0.2">
      <c r="A81" s="10">
        <v>42309</v>
      </c>
      <c r="B81" s="39">
        <v>4246</v>
      </c>
      <c r="C81" s="38">
        <v>3549</v>
      </c>
      <c r="D81" s="36">
        <v>697</v>
      </c>
      <c r="E81" s="39">
        <v>23687</v>
      </c>
      <c r="F81" s="38">
        <v>19435</v>
      </c>
      <c r="G81" s="52">
        <v>4252</v>
      </c>
    </row>
    <row r="82" spans="1:7" x14ac:dyDescent="0.2">
      <c r="A82" s="77">
        <v>42339</v>
      </c>
      <c r="B82" s="78">
        <v>2612</v>
      </c>
      <c r="C82" s="79">
        <v>1995</v>
      </c>
      <c r="D82" s="80">
        <v>617</v>
      </c>
      <c r="E82" s="78">
        <v>23954</v>
      </c>
      <c r="F82" s="79">
        <v>19535</v>
      </c>
      <c r="G82" s="81">
        <v>4419</v>
      </c>
    </row>
    <row r="83" spans="1:7" x14ac:dyDescent="0.2">
      <c r="A83" s="10">
        <v>42370</v>
      </c>
      <c r="B83" s="39">
        <v>3817</v>
      </c>
      <c r="C83" s="38">
        <v>3070</v>
      </c>
      <c r="D83" s="36">
        <v>747</v>
      </c>
      <c r="E83" s="39">
        <v>24583</v>
      </c>
      <c r="F83" s="38">
        <v>19904</v>
      </c>
      <c r="G83" s="52">
        <v>4679</v>
      </c>
    </row>
    <row r="84" spans="1:7" x14ac:dyDescent="0.2">
      <c r="A84" s="10">
        <v>42401</v>
      </c>
      <c r="B84" s="39">
        <v>2765</v>
      </c>
      <c r="C84" s="38">
        <v>1984</v>
      </c>
      <c r="D84" s="36">
        <v>781</v>
      </c>
      <c r="E84" s="39">
        <v>25190</v>
      </c>
      <c r="F84" s="38">
        <v>20163</v>
      </c>
      <c r="G84" s="52">
        <v>5027</v>
      </c>
    </row>
    <row r="85" spans="1:7" x14ac:dyDescent="0.2">
      <c r="A85" s="10">
        <v>42430</v>
      </c>
      <c r="B85" s="39">
        <v>4070</v>
      </c>
      <c r="C85" s="38">
        <v>3116</v>
      </c>
      <c r="D85" s="36">
        <v>954</v>
      </c>
      <c r="E85" s="39">
        <v>26012</v>
      </c>
      <c r="F85" s="38">
        <v>20568</v>
      </c>
      <c r="G85" s="52">
        <v>5444</v>
      </c>
    </row>
    <row r="86" spans="1:7" x14ac:dyDescent="0.2">
      <c r="A86" s="10">
        <v>42461</v>
      </c>
      <c r="B86" s="39">
        <v>3330</v>
      </c>
      <c r="C86" s="38">
        <v>2489</v>
      </c>
      <c r="D86" s="36">
        <v>841</v>
      </c>
      <c r="E86" s="39">
        <v>26381</v>
      </c>
      <c r="F86" s="38">
        <v>20716</v>
      </c>
      <c r="G86" s="52">
        <v>5665</v>
      </c>
    </row>
    <row r="87" spans="1:7" x14ac:dyDescent="0.2">
      <c r="A87" s="10">
        <v>42491</v>
      </c>
      <c r="B87" s="39">
        <v>3396</v>
      </c>
      <c r="C87" s="38">
        <v>3021</v>
      </c>
      <c r="D87" s="36">
        <v>375</v>
      </c>
      <c r="E87" s="39">
        <v>26406</v>
      </c>
      <c r="F87" s="38">
        <v>21024</v>
      </c>
      <c r="G87" s="52">
        <v>5382</v>
      </c>
    </row>
    <row r="88" spans="1:7" x14ac:dyDescent="0.2">
      <c r="A88" s="10">
        <v>42522</v>
      </c>
      <c r="B88" s="39">
        <v>2365</v>
      </c>
      <c r="C88" s="38">
        <v>2123</v>
      </c>
      <c r="D88" s="36">
        <v>242</v>
      </c>
      <c r="E88" s="39">
        <v>26303</v>
      </c>
      <c r="F88" s="38">
        <v>21294</v>
      </c>
      <c r="G88" s="52">
        <v>5009</v>
      </c>
    </row>
    <row r="89" spans="1:7" x14ac:dyDescent="0.2">
      <c r="A89" s="10">
        <v>42552</v>
      </c>
      <c r="B89" s="39">
        <v>2349</v>
      </c>
      <c r="C89" s="38">
        <v>2141</v>
      </c>
      <c r="D89" s="36">
        <v>208</v>
      </c>
      <c r="E89" s="39">
        <v>25826</v>
      </c>
      <c r="F89" s="38">
        <v>21241</v>
      </c>
      <c r="G89" s="52">
        <v>4585</v>
      </c>
    </row>
    <row r="90" spans="1:7" x14ac:dyDescent="0.2">
      <c r="A90" s="10">
        <v>42583</v>
      </c>
      <c r="B90" s="39">
        <v>1957</v>
      </c>
      <c r="C90" s="38">
        <v>1780</v>
      </c>
      <c r="D90" s="36">
        <v>177</v>
      </c>
      <c r="E90" s="39">
        <v>25472</v>
      </c>
      <c r="F90" s="38">
        <v>21251</v>
      </c>
      <c r="G90" s="52">
        <v>4221</v>
      </c>
    </row>
    <row r="91" spans="1:7" x14ac:dyDescent="0.2">
      <c r="A91" s="10">
        <v>42614</v>
      </c>
      <c r="B91" s="39">
        <v>4073</v>
      </c>
      <c r="C91" s="38">
        <v>3807</v>
      </c>
      <c r="D91" s="36">
        <v>266</v>
      </c>
      <c r="E91" s="39">
        <v>24951</v>
      </c>
      <c r="F91" s="38">
        <v>21241</v>
      </c>
      <c r="G91" s="52">
        <v>3710</v>
      </c>
    </row>
    <row r="92" spans="1:7" x14ac:dyDescent="0.2">
      <c r="A92" s="10">
        <v>42644</v>
      </c>
      <c r="B92" s="39">
        <v>3288</v>
      </c>
      <c r="C92" s="38">
        <v>2922</v>
      </c>
      <c r="D92" s="36">
        <v>366</v>
      </c>
      <c r="E92" s="39">
        <v>24565</v>
      </c>
      <c r="F92" s="38">
        <v>21239</v>
      </c>
      <c r="G92" s="52">
        <v>3326</v>
      </c>
    </row>
    <row r="93" spans="1:7" x14ac:dyDescent="0.2">
      <c r="A93" s="10">
        <v>42675</v>
      </c>
      <c r="B93" s="39">
        <v>3681</v>
      </c>
      <c r="C93" s="38">
        <v>3348</v>
      </c>
      <c r="D93" s="36">
        <v>333</v>
      </c>
      <c r="E93" s="39">
        <v>24132</v>
      </c>
      <c r="F93" s="38">
        <v>20987</v>
      </c>
      <c r="G93" s="52">
        <v>3145</v>
      </c>
    </row>
    <row r="94" spans="1:7" x14ac:dyDescent="0.2">
      <c r="A94" s="77">
        <v>42705</v>
      </c>
      <c r="B94" s="78">
        <v>2410</v>
      </c>
      <c r="C94" s="79">
        <v>2115</v>
      </c>
      <c r="D94" s="80">
        <v>295</v>
      </c>
      <c r="E94" s="78">
        <v>24054</v>
      </c>
      <c r="F94" s="79">
        <v>21032</v>
      </c>
      <c r="G94" s="81">
        <v>3022</v>
      </c>
    </row>
    <row r="95" spans="1:7" x14ac:dyDescent="0.2">
      <c r="A95" s="10">
        <v>42736</v>
      </c>
      <c r="B95" s="39">
        <v>3457</v>
      </c>
      <c r="C95" s="38">
        <v>3135</v>
      </c>
      <c r="D95" s="36">
        <v>322</v>
      </c>
      <c r="E95" s="39">
        <v>24045</v>
      </c>
      <c r="F95" s="38">
        <v>21218</v>
      </c>
      <c r="G95" s="52">
        <v>2827</v>
      </c>
    </row>
    <row r="96" spans="1:7" x14ac:dyDescent="0.2">
      <c r="A96" s="10">
        <v>42767</v>
      </c>
      <c r="B96" s="39">
        <v>2401</v>
      </c>
      <c r="C96" s="38">
        <v>2119</v>
      </c>
      <c r="D96" s="36">
        <v>282</v>
      </c>
      <c r="E96" s="39">
        <v>24162</v>
      </c>
      <c r="F96" s="38">
        <v>21482</v>
      </c>
      <c r="G96" s="52">
        <v>2680</v>
      </c>
    </row>
    <row r="97" spans="1:7" x14ac:dyDescent="0.2">
      <c r="A97" s="10">
        <v>42795</v>
      </c>
      <c r="B97" s="39">
        <v>3559</v>
      </c>
      <c r="C97" s="38">
        <v>3242</v>
      </c>
      <c r="D97" s="36">
        <v>317</v>
      </c>
      <c r="E97" s="39">
        <v>23786</v>
      </c>
      <c r="F97" s="38">
        <v>21327</v>
      </c>
      <c r="G97" s="52">
        <v>2459</v>
      </c>
    </row>
    <row r="98" spans="1:7" x14ac:dyDescent="0.2">
      <c r="A98" s="10">
        <v>42826</v>
      </c>
      <c r="B98" s="39">
        <v>2612</v>
      </c>
      <c r="C98" s="38">
        <v>2343</v>
      </c>
      <c r="D98" s="36">
        <v>269</v>
      </c>
      <c r="E98" s="39">
        <v>23133</v>
      </c>
      <c r="F98" s="38">
        <v>20912</v>
      </c>
      <c r="G98" s="52">
        <v>2221</v>
      </c>
    </row>
    <row r="99" spans="1:7" x14ac:dyDescent="0.2">
      <c r="A99" s="10">
        <v>42856</v>
      </c>
      <c r="B99" s="39">
        <v>3114</v>
      </c>
      <c r="C99" s="38">
        <v>2952</v>
      </c>
      <c r="D99" s="36">
        <v>162</v>
      </c>
      <c r="E99" s="39">
        <v>22885</v>
      </c>
      <c r="F99" s="38">
        <v>20799</v>
      </c>
      <c r="G99" s="52">
        <v>2086</v>
      </c>
    </row>
    <row r="100" spans="1:7" x14ac:dyDescent="0.2">
      <c r="A100" s="10">
        <v>42887</v>
      </c>
      <c r="B100" s="39">
        <v>1406</v>
      </c>
      <c r="C100" s="38">
        <v>1291</v>
      </c>
      <c r="D100" s="36">
        <v>115</v>
      </c>
      <c r="E100" s="39">
        <v>21905</v>
      </c>
      <c r="F100" s="38">
        <v>19934</v>
      </c>
      <c r="G100" s="52">
        <v>1971</v>
      </c>
    </row>
    <row r="101" spans="1:7" x14ac:dyDescent="0.2">
      <c r="A101" s="10">
        <v>42917</v>
      </c>
      <c r="B101" s="39">
        <v>946</v>
      </c>
      <c r="C101" s="38">
        <v>900</v>
      </c>
      <c r="D101" s="36">
        <v>46</v>
      </c>
      <c r="E101" s="39">
        <v>20034</v>
      </c>
      <c r="F101" s="38">
        <v>18256</v>
      </c>
      <c r="G101" s="52">
        <v>1778</v>
      </c>
    </row>
    <row r="102" spans="1:7" x14ac:dyDescent="0.2">
      <c r="A102" s="10">
        <v>42948</v>
      </c>
      <c r="B102" s="39">
        <v>505</v>
      </c>
      <c r="C102" s="38">
        <v>490</v>
      </c>
      <c r="D102" s="36">
        <v>15</v>
      </c>
      <c r="E102" s="39">
        <v>18444</v>
      </c>
      <c r="F102" s="38">
        <v>16812</v>
      </c>
      <c r="G102" s="52">
        <v>1632</v>
      </c>
    </row>
    <row r="103" spans="1:7" x14ac:dyDescent="0.2">
      <c r="A103" s="10">
        <v>42979</v>
      </c>
      <c r="B103" s="39">
        <v>1429</v>
      </c>
      <c r="C103" s="38">
        <v>1424</v>
      </c>
      <c r="D103" s="36">
        <v>5</v>
      </c>
      <c r="E103" s="39">
        <v>15919</v>
      </c>
      <c r="F103" s="38">
        <v>14483</v>
      </c>
      <c r="G103" s="52">
        <v>1436</v>
      </c>
    </row>
    <row r="104" spans="1:7" x14ac:dyDescent="0.2">
      <c r="A104" s="10">
        <v>43009</v>
      </c>
      <c r="B104" s="39">
        <v>932</v>
      </c>
      <c r="C104" s="38">
        <v>919</v>
      </c>
      <c r="D104" s="36">
        <v>13</v>
      </c>
      <c r="E104" s="39">
        <v>14088</v>
      </c>
      <c r="F104" s="38">
        <v>12849</v>
      </c>
      <c r="G104" s="52">
        <v>1239</v>
      </c>
    </row>
    <row r="105" spans="1:7" x14ac:dyDescent="0.2">
      <c r="A105" s="10">
        <v>43040</v>
      </c>
      <c r="B105" s="39">
        <v>1416</v>
      </c>
      <c r="C105" s="38">
        <v>1395</v>
      </c>
      <c r="D105" s="36">
        <v>21</v>
      </c>
      <c r="E105" s="39">
        <v>12317</v>
      </c>
      <c r="F105" s="38">
        <v>11262</v>
      </c>
      <c r="G105" s="52">
        <v>1055</v>
      </c>
    </row>
    <row r="106" spans="1:7" ht="13.5" thickBot="1" x14ac:dyDescent="0.25">
      <c r="A106" s="120">
        <v>43070</v>
      </c>
      <c r="B106" s="121">
        <v>1488</v>
      </c>
      <c r="C106" s="122">
        <v>1453</v>
      </c>
      <c r="D106" s="123">
        <v>35</v>
      </c>
      <c r="E106" s="121">
        <v>11893</v>
      </c>
      <c r="F106" s="122">
        <v>10995</v>
      </c>
      <c r="G106" s="124">
        <v>898</v>
      </c>
    </row>
    <row r="107" spans="1:7" ht="13.5" thickTop="1" x14ac:dyDescent="0.2">
      <c r="A107" s="10">
        <v>43101</v>
      </c>
      <c r="B107" s="39">
        <v>1600</v>
      </c>
      <c r="C107" s="38">
        <v>1576</v>
      </c>
      <c r="D107" s="36">
        <v>24</v>
      </c>
      <c r="E107" s="39">
        <v>11356</v>
      </c>
      <c r="F107" s="38">
        <v>10645</v>
      </c>
      <c r="G107" s="52">
        <v>711</v>
      </c>
    </row>
    <row r="108" spans="1:7" x14ac:dyDescent="0.2">
      <c r="A108" s="10">
        <v>43132</v>
      </c>
      <c r="B108" s="39">
        <v>621</v>
      </c>
      <c r="C108" s="38">
        <v>615</v>
      </c>
      <c r="D108" s="36">
        <v>6</v>
      </c>
      <c r="E108" s="39">
        <v>10496</v>
      </c>
      <c r="F108" s="38">
        <v>9945</v>
      </c>
      <c r="G108" s="52">
        <v>551</v>
      </c>
    </row>
    <row r="109" spans="1:7" x14ac:dyDescent="0.2">
      <c r="A109" s="10">
        <v>43160</v>
      </c>
      <c r="B109" s="39">
        <v>1153</v>
      </c>
      <c r="C109" s="38">
        <v>1152</v>
      </c>
      <c r="D109" s="36">
        <v>1</v>
      </c>
      <c r="E109" s="39">
        <v>9575</v>
      </c>
      <c r="F109" s="38">
        <v>9185</v>
      </c>
      <c r="G109" s="52">
        <v>390</v>
      </c>
    </row>
    <row r="110" spans="1:7" x14ac:dyDescent="0.2">
      <c r="A110" s="10">
        <v>43191</v>
      </c>
      <c r="B110" s="39">
        <v>926</v>
      </c>
      <c r="C110" s="38">
        <v>926</v>
      </c>
      <c r="D110" s="36">
        <v>0</v>
      </c>
      <c r="E110" s="39">
        <v>8951</v>
      </c>
      <c r="F110" s="38">
        <v>8697</v>
      </c>
      <c r="G110" s="52">
        <v>254</v>
      </c>
    </row>
    <row r="111" spans="1:7" x14ac:dyDescent="0.2">
      <c r="A111" s="10">
        <v>43221</v>
      </c>
      <c r="B111" s="39">
        <v>1347</v>
      </c>
      <c r="C111" s="38">
        <v>1347</v>
      </c>
      <c r="D111" s="36">
        <v>0</v>
      </c>
      <c r="E111" s="39">
        <v>8474</v>
      </c>
      <c r="F111" s="38">
        <v>8320</v>
      </c>
      <c r="G111" s="52">
        <v>154</v>
      </c>
    </row>
    <row r="112" spans="1:7" x14ac:dyDescent="0.2">
      <c r="A112" s="10">
        <v>43252</v>
      </c>
      <c r="B112" s="39">
        <v>870</v>
      </c>
      <c r="C112" s="38">
        <v>870</v>
      </c>
      <c r="D112" s="36">
        <v>0</v>
      </c>
      <c r="E112" s="39">
        <v>8082</v>
      </c>
      <c r="F112" s="38">
        <v>7989</v>
      </c>
      <c r="G112" s="52">
        <v>93</v>
      </c>
    </row>
    <row r="113" spans="1:7" x14ac:dyDescent="0.2">
      <c r="A113" s="10">
        <v>43282</v>
      </c>
      <c r="B113" s="39">
        <v>842</v>
      </c>
      <c r="C113" s="38">
        <v>842</v>
      </c>
      <c r="D113" s="36">
        <v>0</v>
      </c>
      <c r="E113" s="39">
        <v>7728</v>
      </c>
      <c r="F113" s="38">
        <v>7657</v>
      </c>
      <c r="G113" s="52">
        <v>71</v>
      </c>
    </row>
    <row r="114" spans="1:7" x14ac:dyDescent="0.2">
      <c r="A114" s="10">
        <v>43313</v>
      </c>
      <c r="B114" s="39">
        <v>542</v>
      </c>
      <c r="C114" s="38">
        <v>542</v>
      </c>
      <c r="D114" s="36">
        <v>0</v>
      </c>
      <c r="E114" s="39">
        <v>7686</v>
      </c>
      <c r="F114" s="38">
        <v>7624</v>
      </c>
      <c r="G114" s="52">
        <v>62</v>
      </c>
    </row>
    <row r="115" spans="1:7" x14ac:dyDescent="0.2">
      <c r="A115" s="10">
        <v>43344</v>
      </c>
      <c r="B115" s="39">
        <v>1546</v>
      </c>
      <c r="C115" s="38">
        <v>1546</v>
      </c>
      <c r="D115" s="36">
        <v>0</v>
      </c>
      <c r="E115" s="39">
        <v>7734</v>
      </c>
      <c r="F115" s="38">
        <v>7675</v>
      </c>
      <c r="G115" s="52">
        <v>59</v>
      </c>
    </row>
    <row r="116" spans="1:7" x14ac:dyDescent="0.2">
      <c r="A116" s="10">
        <v>43374</v>
      </c>
      <c r="B116" s="39">
        <v>978</v>
      </c>
      <c r="C116" s="38">
        <v>978</v>
      </c>
      <c r="D116" s="36">
        <v>0</v>
      </c>
      <c r="E116" s="39">
        <v>7991</v>
      </c>
      <c r="F116" s="38">
        <v>7936</v>
      </c>
      <c r="G116" s="52">
        <v>55</v>
      </c>
    </row>
    <row r="117" spans="1:7" x14ac:dyDescent="0.2">
      <c r="A117" s="10">
        <v>43405</v>
      </c>
      <c r="B117" s="39">
        <v>1369</v>
      </c>
      <c r="C117" s="38">
        <v>1369</v>
      </c>
      <c r="D117" s="36">
        <v>0</v>
      </c>
      <c r="E117" s="39">
        <v>7894</v>
      </c>
      <c r="F117" s="38">
        <v>7857</v>
      </c>
      <c r="G117" s="52">
        <v>37</v>
      </c>
    </row>
    <row r="118" spans="1:7" x14ac:dyDescent="0.2">
      <c r="A118" s="77">
        <v>43435</v>
      </c>
      <c r="B118" s="78">
        <v>1085</v>
      </c>
      <c r="C118" s="79">
        <v>1085</v>
      </c>
      <c r="D118" s="80">
        <v>0</v>
      </c>
      <c r="E118" s="78">
        <v>7862</v>
      </c>
      <c r="F118" s="79">
        <v>7845</v>
      </c>
      <c r="G118" s="81">
        <v>17</v>
      </c>
    </row>
    <row r="119" spans="1:7" x14ac:dyDescent="0.2">
      <c r="A119" s="10">
        <v>43466</v>
      </c>
      <c r="B119" s="39">
        <v>1088</v>
      </c>
      <c r="C119" s="38">
        <v>1088</v>
      </c>
      <c r="D119" s="36">
        <v>0</v>
      </c>
      <c r="E119" s="39">
        <v>7914</v>
      </c>
      <c r="F119" s="38">
        <v>7911</v>
      </c>
      <c r="G119" s="52">
        <v>3</v>
      </c>
    </row>
    <row r="120" spans="1:7" x14ac:dyDescent="0.2">
      <c r="A120" s="10">
        <v>43497</v>
      </c>
      <c r="B120" s="39">
        <v>603</v>
      </c>
      <c r="C120" s="38">
        <v>603</v>
      </c>
      <c r="D120" s="36">
        <v>0</v>
      </c>
      <c r="E120" s="39">
        <v>8066</v>
      </c>
      <c r="F120" s="38">
        <v>8066</v>
      </c>
      <c r="G120" s="52">
        <v>0</v>
      </c>
    </row>
    <row r="121" spans="1:7" x14ac:dyDescent="0.2">
      <c r="A121" s="10">
        <v>43525</v>
      </c>
      <c r="B121" s="39">
        <v>1096</v>
      </c>
      <c r="C121" s="38">
        <v>1096</v>
      </c>
      <c r="D121" s="36">
        <v>0</v>
      </c>
      <c r="E121" s="39">
        <v>8060</v>
      </c>
      <c r="F121" s="38">
        <v>8060</v>
      </c>
      <c r="G121" s="52">
        <v>0</v>
      </c>
    </row>
    <row r="122" spans="1:7" x14ac:dyDescent="0.2">
      <c r="A122" s="10">
        <v>43556</v>
      </c>
      <c r="B122" s="39">
        <v>899</v>
      </c>
      <c r="C122" s="38">
        <v>899</v>
      </c>
      <c r="D122" s="36">
        <v>0</v>
      </c>
      <c r="E122" s="39">
        <v>8172</v>
      </c>
      <c r="F122" s="38">
        <v>8172</v>
      </c>
      <c r="G122" s="52">
        <v>0</v>
      </c>
    </row>
    <row r="123" spans="1:7" x14ac:dyDescent="0.2">
      <c r="A123" s="10">
        <v>43586</v>
      </c>
      <c r="B123" s="39">
        <v>1013</v>
      </c>
      <c r="C123" s="38">
        <v>1013</v>
      </c>
      <c r="D123" s="36">
        <v>0</v>
      </c>
      <c r="E123" s="39">
        <v>8208</v>
      </c>
      <c r="F123" s="38">
        <v>8208</v>
      </c>
      <c r="G123" s="52">
        <v>0</v>
      </c>
    </row>
    <row r="124" spans="1:7" x14ac:dyDescent="0.2">
      <c r="A124" s="10">
        <v>43617</v>
      </c>
      <c r="B124" s="39">
        <v>915</v>
      </c>
      <c r="C124" s="38">
        <v>915</v>
      </c>
      <c r="D124" s="36">
        <v>0</v>
      </c>
      <c r="E124" s="39">
        <v>8166</v>
      </c>
      <c r="F124" s="38">
        <v>8166</v>
      </c>
      <c r="G124" s="52">
        <v>0</v>
      </c>
    </row>
    <row r="125" spans="1:7" x14ac:dyDescent="0.2">
      <c r="A125" s="10">
        <v>43647</v>
      </c>
      <c r="B125" s="39">
        <v>709</v>
      </c>
      <c r="C125" s="38">
        <v>709</v>
      </c>
      <c r="D125" s="36">
        <v>0</v>
      </c>
      <c r="E125" s="39">
        <v>8030</v>
      </c>
      <c r="F125" s="38">
        <v>8030</v>
      </c>
      <c r="G125" s="52">
        <v>0</v>
      </c>
    </row>
    <row r="126" spans="1:7" x14ac:dyDescent="0.2">
      <c r="A126" s="10">
        <v>43678</v>
      </c>
      <c r="B126" s="39">
        <v>546</v>
      </c>
      <c r="C126" s="38">
        <v>546</v>
      </c>
      <c r="D126" s="36">
        <v>0</v>
      </c>
      <c r="E126" s="39">
        <v>7952</v>
      </c>
      <c r="F126" s="38">
        <v>7952</v>
      </c>
      <c r="G126" s="52">
        <v>0</v>
      </c>
    </row>
    <row r="127" spans="1:7" x14ac:dyDescent="0.2">
      <c r="A127" s="10">
        <v>43709</v>
      </c>
      <c r="B127" s="39">
        <v>1081</v>
      </c>
      <c r="C127" s="38">
        <v>1081</v>
      </c>
      <c r="D127" s="36">
        <v>0</v>
      </c>
      <c r="E127" s="39">
        <v>7704</v>
      </c>
      <c r="F127" s="38">
        <v>7704</v>
      </c>
      <c r="G127" s="52">
        <v>0</v>
      </c>
    </row>
    <row r="128" spans="1:7" x14ac:dyDescent="0.2">
      <c r="A128" s="10">
        <v>43739</v>
      </c>
      <c r="B128" s="39">
        <v>699</v>
      </c>
      <c r="C128" s="38">
        <v>699</v>
      </c>
      <c r="D128" s="36">
        <v>0</v>
      </c>
      <c r="E128" s="39">
        <v>7507</v>
      </c>
      <c r="F128" s="38">
        <v>7507</v>
      </c>
      <c r="G128" s="52">
        <v>0</v>
      </c>
    </row>
    <row r="129" spans="1:7" x14ac:dyDescent="0.2">
      <c r="A129" s="10">
        <v>43770</v>
      </c>
      <c r="B129" s="39">
        <v>598</v>
      </c>
      <c r="C129" s="38">
        <v>597</v>
      </c>
      <c r="D129" s="36">
        <v>1</v>
      </c>
      <c r="E129" s="39">
        <v>7102</v>
      </c>
      <c r="F129" s="38">
        <v>7101</v>
      </c>
      <c r="G129" s="52">
        <v>1</v>
      </c>
    </row>
    <row r="130" spans="1:7" x14ac:dyDescent="0.2">
      <c r="A130" s="77">
        <v>43800</v>
      </c>
      <c r="B130" s="78">
        <v>498</v>
      </c>
      <c r="C130" s="79">
        <v>498</v>
      </c>
      <c r="D130" s="80">
        <v>0</v>
      </c>
      <c r="E130" s="78">
        <v>6584</v>
      </c>
      <c r="F130" s="79">
        <v>6583</v>
      </c>
      <c r="G130" s="81">
        <v>1</v>
      </c>
    </row>
    <row r="131" spans="1:7" x14ac:dyDescent="0.2">
      <c r="A131" s="10">
        <v>43831</v>
      </c>
      <c r="B131" s="39">
        <v>680</v>
      </c>
      <c r="C131" s="37">
        <v>680</v>
      </c>
      <c r="D131" s="36">
        <v>0</v>
      </c>
      <c r="E131" s="39">
        <v>6269</v>
      </c>
      <c r="F131" s="38">
        <v>6268</v>
      </c>
      <c r="G131" s="52">
        <v>1</v>
      </c>
    </row>
    <row r="132" spans="1:7" x14ac:dyDescent="0.2">
      <c r="A132" s="10">
        <v>43862</v>
      </c>
      <c r="B132" s="39">
        <v>683</v>
      </c>
      <c r="C132" s="37">
        <v>683</v>
      </c>
      <c r="D132" s="36">
        <v>0</v>
      </c>
      <c r="E132" s="39">
        <v>6265</v>
      </c>
      <c r="F132" s="38">
        <v>6264</v>
      </c>
      <c r="G132" s="52">
        <v>1</v>
      </c>
    </row>
    <row r="133" spans="1:7" x14ac:dyDescent="0.2">
      <c r="A133" s="10">
        <v>43891</v>
      </c>
      <c r="B133" s="39">
        <v>668</v>
      </c>
      <c r="C133" s="37">
        <v>668</v>
      </c>
      <c r="D133" s="36">
        <v>0</v>
      </c>
      <c r="E133" s="39">
        <v>6012</v>
      </c>
      <c r="F133" s="38">
        <v>6011</v>
      </c>
      <c r="G133" s="52">
        <v>1</v>
      </c>
    </row>
    <row r="134" spans="1:7" x14ac:dyDescent="0.2">
      <c r="A134" s="10">
        <v>43922</v>
      </c>
      <c r="B134" s="39">
        <v>444</v>
      </c>
      <c r="C134" s="37">
        <v>444</v>
      </c>
      <c r="D134" s="36">
        <v>0</v>
      </c>
      <c r="E134" s="39">
        <v>5659</v>
      </c>
      <c r="F134" s="38">
        <v>5658</v>
      </c>
      <c r="G134" s="52">
        <v>1</v>
      </c>
    </row>
    <row r="135" spans="1:7" x14ac:dyDescent="0.2">
      <c r="A135" s="10">
        <v>43952</v>
      </c>
      <c r="B135" s="39">
        <v>482</v>
      </c>
      <c r="C135" s="37">
        <v>482</v>
      </c>
      <c r="D135" s="36">
        <v>0</v>
      </c>
      <c r="E135" s="39">
        <v>5321</v>
      </c>
      <c r="F135" s="38">
        <v>5320</v>
      </c>
      <c r="G135" s="52">
        <v>1</v>
      </c>
    </row>
    <row r="136" spans="1:7" x14ac:dyDescent="0.2">
      <c r="A136" s="10">
        <v>43983</v>
      </c>
      <c r="B136" s="39">
        <v>582</v>
      </c>
      <c r="C136" s="37">
        <v>581</v>
      </c>
      <c r="D136" s="36">
        <v>1</v>
      </c>
      <c r="E136" s="39">
        <v>5167</v>
      </c>
      <c r="F136" s="38">
        <v>5165</v>
      </c>
      <c r="G136" s="52">
        <v>2</v>
      </c>
    </row>
    <row r="137" spans="1:7" x14ac:dyDescent="0.2">
      <c r="A137" s="10">
        <v>44013</v>
      </c>
      <c r="B137" s="39">
        <v>661</v>
      </c>
      <c r="C137" s="38">
        <v>661</v>
      </c>
      <c r="D137" s="36">
        <v>0</v>
      </c>
      <c r="E137" s="39">
        <v>5117</v>
      </c>
      <c r="F137" s="38">
        <v>5115</v>
      </c>
      <c r="G137" s="52">
        <v>2</v>
      </c>
    </row>
    <row r="138" spans="1:7" x14ac:dyDescent="0.2">
      <c r="A138" s="10">
        <v>44044</v>
      </c>
      <c r="B138" s="39">
        <v>676</v>
      </c>
      <c r="C138" s="37">
        <v>675</v>
      </c>
      <c r="D138" s="36">
        <v>1</v>
      </c>
      <c r="E138" s="39">
        <v>5170</v>
      </c>
      <c r="F138" s="38">
        <v>5167</v>
      </c>
      <c r="G138" s="52">
        <v>3</v>
      </c>
    </row>
    <row r="139" spans="1:7" x14ac:dyDescent="0.2">
      <c r="A139" s="10">
        <v>44075</v>
      </c>
      <c r="B139" s="39">
        <v>1081</v>
      </c>
      <c r="C139" s="37">
        <v>1078</v>
      </c>
      <c r="D139" s="36">
        <v>3</v>
      </c>
      <c r="E139" s="39">
        <v>5228</v>
      </c>
      <c r="F139" s="38">
        <v>5222</v>
      </c>
      <c r="G139" s="52">
        <v>6</v>
      </c>
    </row>
    <row r="140" spans="1:7" x14ac:dyDescent="0.2">
      <c r="A140" s="10">
        <v>44105</v>
      </c>
      <c r="B140" s="39">
        <v>770</v>
      </c>
      <c r="C140" s="38">
        <v>767</v>
      </c>
      <c r="D140" s="36">
        <v>3</v>
      </c>
      <c r="E140" s="39">
        <v>5304</v>
      </c>
      <c r="F140" s="38">
        <v>5295</v>
      </c>
      <c r="G140" s="52">
        <v>9</v>
      </c>
    </row>
    <row r="141" spans="1:7" x14ac:dyDescent="0.2">
      <c r="A141" s="10">
        <v>44136</v>
      </c>
      <c r="B141" s="39">
        <v>648</v>
      </c>
      <c r="C141" s="37">
        <v>625</v>
      </c>
      <c r="D141" s="11">
        <v>23</v>
      </c>
      <c r="E141" s="39">
        <v>5332</v>
      </c>
      <c r="F141" s="11">
        <v>5302</v>
      </c>
      <c r="G141" s="46">
        <v>30</v>
      </c>
    </row>
    <row r="142" spans="1:7" x14ac:dyDescent="0.2">
      <c r="A142" s="77">
        <v>44166</v>
      </c>
      <c r="B142" s="78">
        <v>675</v>
      </c>
      <c r="C142" s="79">
        <v>559</v>
      </c>
      <c r="D142" s="80">
        <v>116</v>
      </c>
      <c r="E142" s="78">
        <v>5491</v>
      </c>
      <c r="F142" s="79">
        <v>5350</v>
      </c>
      <c r="G142" s="81">
        <v>141</v>
      </c>
    </row>
    <row r="143" spans="1:7" x14ac:dyDescent="0.2">
      <c r="A143" s="10">
        <v>44197</v>
      </c>
      <c r="B143" s="39">
        <v>872</v>
      </c>
      <c r="C143" s="37">
        <v>692</v>
      </c>
      <c r="D143" s="36">
        <v>180</v>
      </c>
      <c r="E143" s="39">
        <v>5652</v>
      </c>
      <c r="F143" s="38">
        <v>5347</v>
      </c>
      <c r="G143" s="52">
        <v>305</v>
      </c>
    </row>
    <row r="144" spans="1:7" x14ac:dyDescent="0.2">
      <c r="A144" s="10">
        <v>44228</v>
      </c>
      <c r="B144" s="39">
        <v>903</v>
      </c>
      <c r="C144" s="37">
        <v>700</v>
      </c>
      <c r="D144" s="36">
        <v>203</v>
      </c>
      <c r="E144" s="39">
        <v>5898</v>
      </c>
      <c r="F144" s="38">
        <v>5409</v>
      </c>
      <c r="G144" s="52">
        <v>489</v>
      </c>
    </row>
    <row r="145" spans="1:7" x14ac:dyDescent="0.2">
      <c r="A145" s="10">
        <v>44256</v>
      </c>
      <c r="B145" s="39">
        <v>1105</v>
      </c>
      <c r="C145" s="37">
        <v>836</v>
      </c>
      <c r="D145" s="36">
        <v>269</v>
      </c>
      <c r="E145" s="39">
        <v>6241</v>
      </c>
      <c r="F145" s="38">
        <v>5517</v>
      </c>
      <c r="G145" s="52">
        <v>724</v>
      </c>
    </row>
    <row r="146" spans="1:7" x14ac:dyDescent="0.2">
      <c r="A146" s="10">
        <v>44287</v>
      </c>
      <c r="B146" s="39">
        <v>895</v>
      </c>
      <c r="C146" s="37">
        <v>572</v>
      </c>
      <c r="D146" s="36">
        <v>323</v>
      </c>
      <c r="E146" s="39">
        <v>6629</v>
      </c>
      <c r="F146" s="38">
        <v>5625</v>
      </c>
      <c r="G146" s="52">
        <v>1004</v>
      </c>
    </row>
    <row r="147" spans="1:7" x14ac:dyDescent="0.2">
      <c r="A147" s="10">
        <v>44317</v>
      </c>
      <c r="B147" s="39">
        <v>993</v>
      </c>
      <c r="C147" s="37">
        <v>548</v>
      </c>
      <c r="D147" s="36">
        <v>445</v>
      </c>
      <c r="E147" s="39">
        <v>7089</v>
      </c>
      <c r="F147" s="38">
        <v>5728</v>
      </c>
      <c r="G147" s="52">
        <v>1361</v>
      </c>
    </row>
    <row r="148" spans="1:7" x14ac:dyDescent="0.2">
      <c r="A148" s="10">
        <v>44348</v>
      </c>
      <c r="B148" s="39">
        <v>1003</v>
      </c>
      <c r="C148" s="37">
        <v>557</v>
      </c>
      <c r="D148" s="36">
        <v>446</v>
      </c>
      <c r="E148" s="39">
        <v>7382</v>
      </c>
      <c r="F148" s="38">
        <v>5723</v>
      </c>
      <c r="G148" s="52">
        <v>1659</v>
      </c>
    </row>
    <row r="149" spans="1:7" x14ac:dyDescent="0.2">
      <c r="A149" s="10">
        <v>44378</v>
      </c>
      <c r="B149" s="39">
        <v>939</v>
      </c>
      <c r="C149" s="37">
        <v>606</v>
      </c>
      <c r="D149" s="36">
        <v>333</v>
      </c>
      <c r="E149" s="39">
        <v>7497</v>
      </c>
      <c r="F149" s="38">
        <v>5680</v>
      </c>
      <c r="G149" s="52">
        <v>1817</v>
      </c>
    </row>
    <row r="150" spans="1:7" x14ac:dyDescent="0.2">
      <c r="A150" s="10">
        <v>44409</v>
      </c>
      <c r="B150" s="39">
        <v>1013</v>
      </c>
      <c r="C150" s="37">
        <v>746</v>
      </c>
      <c r="D150" s="36">
        <v>267</v>
      </c>
      <c r="E150" s="39">
        <v>7634</v>
      </c>
      <c r="F150" s="38">
        <v>5695</v>
      </c>
      <c r="G150" s="52">
        <v>1939</v>
      </c>
    </row>
    <row r="151" spans="1:7" x14ac:dyDescent="0.2">
      <c r="A151" s="10">
        <v>44440</v>
      </c>
      <c r="B151" s="39">
        <v>1579</v>
      </c>
      <c r="C151" s="37">
        <v>1109</v>
      </c>
      <c r="D151" s="36">
        <v>470</v>
      </c>
      <c r="E151" s="39">
        <v>7971</v>
      </c>
      <c r="F151" s="38">
        <v>5766</v>
      </c>
      <c r="G151" s="52">
        <v>2205</v>
      </c>
    </row>
    <row r="152" spans="1:7" x14ac:dyDescent="0.2">
      <c r="A152" s="10">
        <v>44470</v>
      </c>
      <c r="B152" s="39">
        <v>1378</v>
      </c>
      <c r="C152" s="37">
        <v>866</v>
      </c>
      <c r="D152" s="36">
        <v>512</v>
      </c>
      <c r="E152" s="39">
        <v>8415</v>
      </c>
      <c r="F152" s="38">
        <v>5885</v>
      </c>
      <c r="G152" s="52">
        <v>2530</v>
      </c>
    </row>
    <row r="153" spans="1:7" x14ac:dyDescent="0.2">
      <c r="A153" s="10">
        <v>44501</v>
      </c>
      <c r="B153" s="39">
        <v>1227</v>
      </c>
      <c r="C153" s="37">
        <v>738</v>
      </c>
      <c r="D153" s="36">
        <v>489</v>
      </c>
      <c r="E153" s="39">
        <v>8801</v>
      </c>
      <c r="F153" s="38">
        <v>5999</v>
      </c>
      <c r="G153" s="52">
        <v>2802</v>
      </c>
    </row>
    <row r="154" spans="1:7" x14ac:dyDescent="0.2">
      <c r="A154" s="77">
        <v>44531</v>
      </c>
      <c r="B154" s="78">
        <v>1001</v>
      </c>
      <c r="C154" s="79">
        <v>640</v>
      </c>
      <c r="D154" s="80">
        <v>361</v>
      </c>
      <c r="E154" s="78">
        <v>8934</v>
      </c>
      <c r="F154" s="79">
        <v>6050</v>
      </c>
      <c r="G154" s="81">
        <v>2884</v>
      </c>
    </row>
    <row r="155" spans="1:7" x14ac:dyDescent="0.2">
      <c r="A155" s="10">
        <v>44562</v>
      </c>
      <c r="B155" s="39">
        <v>1288</v>
      </c>
      <c r="C155" s="37">
        <v>838</v>
      </c>
      <c r="D155" s="36">
        <v>450</v>
      </c>
      <c r="E155" s="39">
        <v>9209</v>
      </c>
      <c r="F155" s="38">
        <v>6179</v>
      </c>
      <c r="G155" s="52">
        <v>3030</v>
      </c>
    </row>
    <row r="156" spans="1:7" x14ac:dyDescent="0.2">
      <c r="A156" s="10">
        <v>44593</v>
      </c>
      <c r="B156" s="39">
        <v>1187</v>
      </c>
      <c r="C156" s="37">
        <v>714</v>
      </c>
      <c r="D156" s="36">
        <v>473</v>
      </c>
      <c r="E156" s="39">
        <v>9415</v>
      </c>
      <c r="F156" s="38">
        <v>6210</v>
      </c>
      <c r="G156" s="52">
        <v>3205</v>
      </c>
    </row>
    <row r="157" spans="1:7" x14ac:dyDescent="0.2">
      <c r="A157" s="10">
        <v>44621</v>
      </c>
      <c r="B157" s="39">
        <v>1334</v>
      </c>
      <c r="C157" s="37">
        <v>831</v>
      </c>
      <c r="D157" s="36">
        <v>503</v>
      </c>
      <c r="E157" s="39">
        <v>9556</v>
      </c>
      <c r="F157" s="38">
        <v>6201</v>
      </c>
      <c r="G157" s="52">
        <v>3355</v>
      </c>
    </row>
    <row r="158" spans="1:7" x14ac:dyDescent="0.2">
      <c r="A158" s="10">
        <v>44652</v>
      </c>
      <c r="B158" s="39">
        <v>853</v>
      </c>
      <c r="C158" s="37">
        <v>495</v>
      </c>
      <c r="D158" s="36">
        <v>358</v>
      </c>
      <c r="E158" s="39">
        <v>9381</v>
      </c>
      <c r="F158" s="38">
        <v>6059</v>
      </c>
      <c r="G158" s="52">
        <v>3322</v>
      </c>
    </row>
    <row r="159" spans="1:7" x14ac:dyDescent="0.2">
      <c r="A159" s="10">
        <v>44682</v>
      </c>
      <c r="B159" s="39">
        <v>623</v>
      </c>
      <c r="C159" s="37">
        <v>428</v>
      </c>
      <c r="D159" s="36">
        <v>195</v>
      </c>
      <c r="E159" s="39">
        <v>9064</v>
      </c>
      <c r="F159" s="38">
        <v>5967</v>
      </c>
      <c r="G159" s="52">
        <v>3097</v>
      </c>
    </row>
    <row r="160" spans="1:7" x14ac:dyDescent="0.2">
      <c r="A160" s="10">
        <v>44713</v>
      </c>
      <c r="B160" s="39">
        <v>401</v>
      </c>
      <c r="C160" s="37">
        <v>302</v>
      </c>
      <c r="D160" s="36">
        <v>99</v>
      </c>
      <c r="E160" s="39">
        <v>8532</v>
      </c>
      <c r="F160" s="38">
        <v>5740</v>
      </c>
      <c r="G160" s="52">
        <v>2792</v>
      </c>
    </row>
    <row r="161" spans="1:7" x14ac:dyDescent="0.2">
      <c r="A161" s="10">
        <v>44743</v>
      </c>
      <c r="B161" s="39">
        <v>351</v>
      </c>
      <c r="C161" s="37">
        <v>269</v>
      </c>
      <c r="D161" s="36">
        <v>82</v>
      </c>
      <c r="E161" s="39">
        <v>7833</v>
      </c>
      <c r="F161" s="38">
        <v>5328</v>
      </c>
      <c r="G161" s="52">
        <v>2505</v>
      </c>
    </row>
    <row r="162" spans="1:7" x14ac:dyDescent="0.2">
      <c r="A162" s="10">
        <v>44774</v>
      </c>
      <c r="B162" s="39">
        <v>356</v>
      </c>
      <c r="C162" s="37">
        <v>295</v>
      </c>
      <c r="D162" s="36">
        <v>61</v>
      </c>
      <c r="E162" s="39">
        <v>7087</v>
      </c>
      <c r="F162" s="38">
        <v>4860</v>
      </c>
      <c r="G162" s="52">
        <v>2227</v>
      </c>
    </row>
    <row r="163" spans="1:7" x14ac:dyDescent="0.2">
      <c r="A163" s="10">
        <v>44805</v>
      </c>
      <c r="B163" s="39">
        <v>576</v>
      </c>
      <c r="C163" s="37">
        <v>454</v>
      </c>
      <c r="D163" s="36">
        <v>122</v>
      </c>
      <c r="E163" s="39">
        <v>6114</v>
      </c>
      <c r="F163" s="38">
        <v>4252</v>
      </c>
      <c r="G163" s="52">
        <v>1862</v>
      </c>
    </row>
    <row r="164" spans="1:7" x14ac:dyDescent="0.2">
      <c r="A164" s="10">
        <v>44835</v>
      </c>
      <c r="B164" s="39">
        <v>464</v>
      </c>
      <c r="C164" s="37">
        <v>353</v>
      </c>
      <c r="D164" s="36">
        <v>111</v>
      </c>
      <c r="E164" s="39">
        <v>5384</v>
      </c>
      <c r="F164" s="38">
        <v>3833</v>
      </c>
      <c r="G164" s="52">
        <v>1551</v>
      </c>
    </row>
    <row r="165" spans="1:7" x14ac:dyDescent="0.2">
      <c r="A165" s="10">
        <v>44866</v>
      </c>
      <c r="B165" s="39">
        <v>379</v>
      </c>
      <c r="C165" s="37">
        <v>293</v>
      </c>
      <c r="D165" s="36">
        <v>86</v>
      </c>
      <c r="E165" s="39">
        <v>4806</v>
      </c>
      <c r="F165" s="38">
        <v>3458</v>
      </c>
      <c r="G165" s="52">
        <v>1348</v>
      </c>
    </row>
    <row r="166" spans="1:7" x14ac:dyDescent="0.2">
      <c r="A166" s="77">
        <v>44896</v>
      </c>
      <c r="B166" s="78">
        <v>361</v>
      </c>
      <c r="C166" s="79">
        <v>227</v>
      </c>
      <c r="D166" s="80">
        <v>134</v>
      </c>
      <c r="E166" s="78">
        <v>4453</v>
      </c>
      <c r="F166" s="79">
        <v>3183</v>
      </c>
      <c r="G166" s="81">
        <v>1270</v>
      </c>
    </row>
    <row r="167" spans="1:7" x14ac:dyDescent="0.2">
      <c r="A167" s="10">
        <v>44927</v>
      </c>
      <c r="B167" s="39">
        <v>385</v>
      </c>
      <c r="C167" s="37">
        <v>287</v>
      </c>
      <c r="D167" s="36">
        <v>98</v>
      </c>
      <c r="E167" s="39">
        <v>4050</v>
      </c>
      <c r="F167" s="38">
        <v>2912</v>
      </c>
      <c r="G167" s="52">
        <v>1138</v>
      </c>
    </row>
    <row r="168" spans="1:7" x14ac:dyDescent="0.2">
      <c r="A168" s="10">
        <v>44958</v>
      </c>
      <c r="B168" s="39">
        <v>392</v>
      </c>
      <c r="C168" s="37">
        <v>275</v>
      </c>
      <c r="D168" s="36">
        <v>117</v>
      </c>
      <c r="E168" s="39">
        <v>3741</v>
      </c>
      <c r="F168" s="38">
        <v>2738</v>
      </c>
      <c r="G168" s="52">
        <v>1003</v>
      </c>
    </row>
    <row r="169" spans="1:7" x14ac:dyDescent="0.2">
      <c r="A169" s="10">
        <v>44986</v>
      </c>
      <c r="B169" s="39">
        <v>619</v>
      </c>
      <c r="C169" s="37">
        <v>449</v>
      </c>
      <c r="D169" s="36">
        <v>170</v>
      </c>
      <c r="E169" s="39">
        <v>3564</v>
      </c>
      <c r="F169" s="38">
        <v>2627</v>
      </c>
      <c r="G169" s="52">
        <v>937</v>
      </c>
    </row>
    <row r="170" spans="1:7" x14ac:dyDescent="0.2">
      <c r="A170" s="10">
        <v>45017</v>
      </c>
      <c r="B170" s="39">
        <v>552</v>
      </c>
      <c r="C170" s="37">
        <v>400</v>
      </c>
      <c r="D170" s="36">
        <v>152</v>
      </c>
      <c r="E170" s="39">
        <v>3546</v>
      </c>
      <c r="F170" s="38">
        <v>2643</v>
      </c>
      <c r="G170" s="52">
        <v>903</v>
      </c>
    </row>
    <row r="171" spans="1:7" x14ac:dyDescent="0.2">
      <c r="A171" s="10">
        <v>45047</v>
      </c>
      <c r="B171" s="39">
        <v>541</v>
      </c>
      <c r="C171" s="37">
        <v>405</v>
      </c>
      <c r="D171" s="36">
        <v>136</v>
      </c>
      <c r="E171" s="39">
        <v>3630</v>
      </c>
      <c r="F171" s="38">
        <v>2721</v>
      </c>
      <c r="G171" s="52">
        <v>909</v>
      </c>
    </row>
    <row r="172" spans="1:7" x14ac:dyDescent="0.2">
      <c r="A172" s="10">
        <v>45078</v>
      </c>
      <c r="B172" s="39">
        <v>468</v>
      </c>
      <c r="C172" s="37">
        <v>317</v>
      </c>
      <c r="D172" s="36">
        <v>151</v>
      </c>
      <c r="E172" s="39">
        <v>3686</v>
      </c>
      <c r="F172" s="38">
        <v>2736</v>
      </c>
      <c r="G172" s="52">
        <v>950</v>
      </c>
    </row>
    <row r="173" spans="1:7" x14ac:dyDescent="0.2">
      <c r="A173" s="10">
        <v>45108</v>
      </c>
      <c r="B173" s="39">
        <v>411</v>
      </c>
      <c r="C173" s="37">
        <v>296</v>
      </c>
      <c r="D173" s="36">
        <v>115</v>
      </c>
      <c r="E173" s="39">
        <v>3627</v>
      </c>
      <c r="F173" s="38">
        <v>2671</v>
      </c>
      <c r="G173" s="52">
        <v>956</v>
      </c>
    </row>
    <row r="174" spans="1:7" x14ac:dyDescent="0.2">
      <c r="A174" s="10">
        <v>45139</v>
      </c>
      <c r="B174" s="39">
        <v>392</v>
      </c>
      <c r="C174" s="37">
        <v>294</v>
      </c>
      <c r="D174" s="36">
        <v>98</v>
      </c>
      <c r="E174" s="39">
        <v>3651</v>
      </c>
      <c r="F174" s="38">
        <v>2699</v>
      </c>
      <c r="G174" s="52">
        <v>952</v>
      </c>
    </row>
    <row r="175" spans="1:7" x14ac:dyDescent="0.2">
      <c r="A175" s="10">
        <v>45170</v>
      </c>
      <c r="B175" s="39">
        <v>743</v>
      </c>
      <c r="C175" s="37">
        <v>539</v>
      </c>
      <c r="D175" s="36">
        <v>204</v>
      </c>
      <c r="E175" s="39">
        <v>3778</v>
      </c>
      <c r="F175" s="38">
        <v>2776</v>
      </c>
      <c r="G175" s="52">
        <v>1002</v>
      </c>
    </row>
    <row r="176" spans="1:7" x14ac:dyDescent="0.2">
      <c r="A176" s="10">
        <v>45200</v>
      </c>
      <c r="B176" s="39">
        <v>600</v>
      </c>
      <c r="C176" s="37">
        <v>410</v>
      </c>
      <c r="D176" s="36">
        <v>190</v>
      </c>
      <c r="E176" s="39">
        <v>3872</v>
      </c>
      <c r="F176" s="38">
        <v>2845</v>
      </c>
      <c r="G176" s="52">
        <v>1027</v>
      </c>
    </row>
    <row r="177" spans="1:7" x14ac:dyDescent="0.2">
      <c r="A177" s="10">
        <v>45231</v>
      </c>
      <c r="B177" s="39">
        <v>535</v>
      </c>
      <c r="C177" s="37">
        <v>367</v>
      </c>
      <c r="D177" s="36">
        <v>168</v>
      </c>
      <c r="E177" s="39">
        <v>3925</v>
      </c>
      <c r="F177" s="38">
        <v>2845</v>
      </c>
      <c r="G177" s="52">
        <v>1080</v>
      </c>
    </row>
    <row r="178" spans="1:7" x14ac:dyDescent="0.2">
      <c r="A178" s="77">
        <v>45261</v>
      </c>
      <c r="B178" s="78">
        <v>446</v>
      </c>
      <c r="C178" s="79">
        <v>292</v>
      </c>
      <c r="D178" s="80">
        <v>154</v>
      </c>
      <c r="E178" s="78">
        <v>4010</v>
      </c>
      <c r="F178" s="79">
        <v>2905</v>
      </c>
      <c r="G178" s="81">
        <v>1105</v>
      </c>
    </row>
    <row r="179" spans="1:7" x14ac:dyDescent="0.2">
      <c r="A179" s="10">
        <v>45292</v>
      </c>
      <c r="B179" s="39">
        <v>490</v>
      </c>
      <c r="C179" s="37">
        <v>358</v>
      </c>
      <c r="D179" s="36">
        <v>132</v>
      </c>
      <c r="E179" s="39">
        <v>4082</v>
      </c>
      <c r="F179" s="38">
        <v>2971</v>
      </c>
      <c r="G179" s="52">
        <v>1111</v>
      </c>
    </row>
    <row r="180" spans="1:7" x14ac:dyDescent="0.2">
      <c r="A180" s="10">
        <v>45323</v>
      </c>
      <c r="B180" s="39">
        <v>489</v>
      </c>
      <c r="C180" s="37">
        <v>313</v>
      </c>
      <c r="D180" s="36">
        <v>176</v>
      </c>
      <c r="E180" s="39">
        <v>4161</v>
      </c>
      <c r="F180" s="38">
        <v>2996</v>
      </c>
      <c r="G180" s="52">
        <v>1165</v>
      </c>
    </row>
    <row r="181" spans="1:7" x14ac:dyDescent="0.2">
      <c r="A181" s="10">
        <v>45352</v>
      </c>
      <c r="B181" s="39">
        <v>567</v>
      </c>
      <c r="C181" s="37">
        <v>461</v>
      </c>
      <c r="D181" s="36">
        <v>106</v>
      </c>
      <c r="E181" s="39">
        <v>4168</v>
      </c>
      <c r="F181" s="38">
        <v>3030</v>
      </c>
      <c r="G181" s="52">
        <v>1138</v>
      </c>
    </row>
    <row r="182" spans="1:7" x14ac:dyDescent="0.2">
      <c r="A182" s="10">
        <v>45383</v>
      </c>
      <c r="B182" s="39">
        <v>439</v>
      </c>
      <c r="C182" s="37">
        <v>361</v>
      </c>
      <c r="D182" s="36">
        <v>78</v>
      </c>
      <c r="E182" s="39">
        <v>4119</v>
      </c>
      <c r="F182" s="38">
        <v>3042</v>
      </c>
      <c r="G182" s="52">
        <v>1077</v>
      </c>
    </row>
    <row r="183" spans="1:7" x14ac:dyDescent="0.2">
      <c r="A183" s="10">
        <v>45413</v>
      </c>
      <c r="B183" s="39">
        <v>343</v>
      </c>
      <c r="C183" s="37">
        <v>327</v>
      </c>
      <c r="D183" s="36">
        <v>16</v>
      </c>
      <c r="E183" s="39">
        <v>4009</v>
      </c>
      <c r="F183" s="38">
        <v>3049</v>
      </c>
      <c r="G183" s="52">
        <v>960</v>
      </c>
    </row>
    <row r="184" spans="1:7" x14ac:dyDescent="0.2">
      <c r="A184" s="10">
        <v>45444</v>
      </c>
      <c r="B184" s="39">
        <v>276</v>
      </c>
      <c r="C184" s="37">
        <v>265</v>
      </c>
      <c r="D184" s="36">
        <v>11</v>
      </c>
      <c r="E184" s="39">
        <v>3847</v>
      </c>
      <c r="F184" s="38">
        <v>3013</v>
      </c>
      <c r="G184" s="52">
        <v>834</v>
      </c>
    </row>
    <row r="185" spans="1:7" x14ac:dyDescent="0.2">
      <c r="A185" s="10">
        <v>45474</v>
      </c>
      <c r="B185" s="39">
        <v>255</v>
      </c>
      <c r="C185" s="37">
        <v>244</v>
      </c>
      <c r="D185" s="36">
        <v>11</v>
      </c>
      <c r="E185" s="39">
        <v>3666</v>
      </c>
      <c r="F185" s="38">
        <v>2919</v>
      </c>
      <c r="G185" s="52">
        <v>747</v>
      </c>
    </row>
    <row r="186" spans="1:7" x14ac:dyDescent="0.2">
      <c r="A186" s="10">
        <v>45505</v>
      </c>
      <c r="B186" s="39">
        <v>269</v>
      </c>
      <c r="C186" s="37">
        <v>260</v>
      </c>
      <c r="D186" s="36">
        <v>9</v>
      </c>
      <c r="E186" s="39">
        <v>3484</v>
      </c>
      <c r="F186" s="11">
        <v>2836</v>
      </c>
      <c r="G186" s="46">
        <v>648</v>
      </c>
    </row>
    <row r="187" spans="1:7" x14ac:dyDescent="0.2">
      <c r="A187" s="10">
        <v>45536</v>
      </c>
      <c r="B187" s="39">
        <v>450</v>
      </c>
      <c r="C187" s="37">
        <v>444</v>
      </c>
      <c r="D187" s="36">
        <v>6</v>
      </c>
      <c r="E187" s="39">
        <v>3249</v>
      </c>
      <c r="F187" s="38">
        <v>2744</v>
      </c>
      <c r="G187" s="52">
        <v>505</v>
      </c>
    </row>
  </sheetData>
  <mergeCells count="2">
    <mergeCell ref="E9:G9"/>
    <mergeCell ref="B9:D9"/>
  </mergeCells>
  <phoneticPr fontId="5" type="noConversion"/>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87"/>
  <sheetViews>
    <sheetView zoomScaleNormal="100" workbookViewId="0">
      <pane xSplit="1" ySplit="10" topLeftCell="B158" activePane="bottomRight" state="frozen"/>
      <selection activeCell="B4" sqref="B4:K4"/>
      <selection pane="topRight" activeCell="B4" sqref="B4:K4"/>
      <selection pane="bottomLeft" activeCell="B4" sqref="B4:K4"/>
      <selection pane="bottomRight" activeCell="B4" sqref="B4:K4"/>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29</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93</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102</v>
      </c>
      <c r="C11" s="38">
        <v>72</v>
      </c>
      <c r="D11" s="36">
        <v>30</v>
      </c>
      <c r="E11" s="39">
        <v>100</v>
      </c>
      <c r="F11" s="38">
        <v>70</v>
      </c>
      <c r="G11" s="52">
        <v>30</v>
      </c>
    </row>
    <row r="12" spans="1:11" x14ac:dyDescent="0.2">
      <c r="A12" s="10">
        <v>40210</v>
      </c>
      <c r="B12" s="39">
        <v>108</v>
      </c>
      <c r="C12" s="38">
        <v>76</v>
      </c>
      <c r="D12" s="36">
        <v>32</v>
      </c>
      <c r="E12" s="39">
        <v>205</v>
      </c>
      <c r="F12" s="38">
        <v>144</v>
      </c>
      <c r="G12" s="52">
        <v>61</v>
      </c>
    </row>
    <row r="13" spans="1:11" x14ac:dyDescent="0.2">
      <c r="A13" s="10">
        <v>40238</v>
      </c>
      <c r="B13" s="39">
        <v>174</v>
      </c>
      <c r="C13" s="38">
        <v>103</v>
      </c>
      <c r="D13" s="36">
        <v>71</v>
      </c>
      <c r="E13" s="39">
        <v>370</v>
      </c>
      <c r="F13" s="38">
        <v>246</v>
      </c>
      <c r="G13" s="52">
        <v>124</v>
      </c>
    </row>
    <row r="14" spans="1:11" x14ac:dyDescent="0.2">
      <c r="A14" s="10">
        <v>40269</v>
      </c>
      <c r="B14" s="39">
        <v>191</v>
      </c>
      <c r="C14" s="38">
        <v>112</v>
      </c>
      <c r="D14" s="36">
        <v>79</v>
      </c>
      <c r="E14" s="39">
        <v>540</v>
      </c>
      <c r="F14" s="38">
        <v>347</v>
      </c>
      <c r="G14" s="52">
        <v>193</v>
      </c>
    </row>
    <row r="15" spans="1:11" x14ac:dyDescent="0.2">
      <c r="A15" s="10">
        <v>40299</v>
      </c>
      <c r="B15" s="39">
        <v>189</v>
      </c>
      <c r="C15" s="38">
        <v>112</v>
      </c>
      <c r="D15" s="36">
        <v>77</v>
      </c>
      <c r="E15" s="39">
        <v>708</v>
      </c>
      <c r="F15" s="38">
        <v>449</v>
      </c>
      <c r="G15" s="52">
        <v>259</v>
      </c>
    </row>
    <row r="16" spans="1:11" x14ac:dyDescent="0.2">
      <c r="A16" s="10">
        <v>40330</v>
      </c>
      <c r="B16" s="39">
        <v>114</v>
      </c>
      <c r="C16" s="38">
        <v>83</v>
      </c>
      <c r="D16" s="36">
        <v>31</v>
      </c>
      <c r="E16" s="39">
        <v>800</v>
      </c>
      <c r="F16" s="38">
        <v>522</v>
      </c>
      <c r="G16" s="52">
        <v>278</v>
      </c>
    </row>
    <row r="17" spans="1:7" x14ac:dyDescent="0.2">
      <c r="A17" s="10">
        <v>40360</v>
      </c>
      <c r="B17" s="39">
        <v>97</v>
      </c>
      <c r="C17" s="38">
        <v>94</v>
      </c>
      <c r="D17" s="36">
        <v>3</v>
      </c>
      <c r="E17" s="39">
        <v>842</v>
      </c>
      <c r="F17" s="38">
        <v>580</v>
      </c>
      <c r="G17" s="52">
        <v>262</v>
      </c>
    </row>
    <row r="18" spans="1:7" x14ac:dyDescent="0.2">
      <c r="A18" s="10">
        <v>40391</v>
      </c>
      <c r="B18" s="39">
        <v>62</v>
      </c>
      <c r="C18" s="38">
        <v>61</v>
      </c>
      <c r="D18" s="36">
        <v>1</v>
      </c>
      <c r="E18" s="39">
        <v>847</v>
      </c>
      <c r="F18" s="38">
        <v>592</v>
      </c>
      <c r="G18" s="52">
        <v>255</v>
      </c>
    </row>
    <row r="19" spans="1:7" x14ac:dyDescent="0.2">
      <c r="A19" s="10">
        <v>40422</v>
      </c>
      <c r="B19" s="39">
        <v>129</v>
      </c>
      <c r="C19" s="38">
        <v>129</v>
      </c>
      <c r="D19" s="36">
        <v>0</v>
      </c>
      <c r="E19" s="39">
        <v>918</v>
      </c>
      <c r="F19" s="38">
        <v>680</v>
      </c>
      <c r="G19" s="52">
        <v>238</v>
      </c>
    </row>
    <row r="20" spans="1:7" x14ac:dyDescent="0.2">
      <c r="A20" s="10">
        <v>40452</v>
      </c>
      <c r="B20" s="39">
        <v>129</v>
      </c>
      <c r="C20" s="38">
        <v>128</v>
      </c>
      <c r="D20" s="36">
        <v>1</v>
      </c>
      <c r="E20" s="39">
        <v>952</v>
      </c>
      <c r="F20" s="38">
        <v>738</v>
      </c>
      <c r="G20" s="52">
        <v>214</v>
      </c>
    </row>
    <row r="21" spans="1:7" x14ac:dyDescent="0.2">
      <c r="A21" s="10">
        <v>40483</v>
      </c>
      <c r="B21" s="39">
        <v>79</v>
      </c>
      <c r="C21" s="38">
        <v>77</v>
      </c>
      <c r="D21" s="36">
        <v>2</v>
      </c>
      <c r="E21" s="39">
        <v>936</v>
      </c>
      <c r="F21" s="38">
        <v>752</v>
      </c>
      <c r="G21" s="52">
        <v>184</v>
      </c>
    </row>
    <row r="22" spans="1:7" x14ac:dyDescent="0.2">
      <c r="A22" s="77">
        <v>40513</v>
      </c>
      <c r="B22" s="78">
        <v>27</v>
      </c>
      <c r="C22" s="79">
        <v>27</v>
      </c>
      <c r="D22" s="80">
        <v>0</v>
      </c>
      <c r="E22" s="78">
        <v>896</v>
      </c>
      <c r="F22" s="79">
        <v>726</v>
      </c>
      <c r="G22" s="81">
        <v>170</v>
      </c>
    </row>
    <row r="23" spans="1:7" x14ac:dyDescent="0.2">
      <c r="A23" s="10">
        <v>40544</v>
      </c>
      <c r="B23" s="39">
        <v>104</v>
      </c>
      <c r="C23" s="38">
        <v>94</v>
      </c>
      <c r="D23" s="36">
        <v>10</v>
      </c>
      <c r="E23" s="39">
        <v>885</v>
      </c>
      <c r="F23" s="38">
        <v>719</v>
      </c>
      <c r="G23" s="52">
        <v>166</v>
      </c>
    </row>
    <row r="24" spans="1:7" x14ac:dyDescent="0.2">
      <c r="A24" s="10">
        <v>40575</v>
      </c>
      <c r="B24" s="39">
        <v>104</v>
      </c>
      <c r="C24" s="38">
        <v>96</v>
      </c>
      <c r="D24" s="36">
        <v>8</v>
      </c>
      <c r="E24" s="39">
        <v>903</v>
      </c>
      <c r="F24" s="38">
        <v>733</v>
      </c>
      <c r="G24" s="52">
        <v>170</v>
      </c>
    </row>
    <row r="25" spans="1:7" x14ac:dyDescent="0.2">
      <c r="A25" s="10">
        <v>40603</v>
      </c>
      <c r="B25" s="39">
        <v>77</v>
      </c>
      <c r="C25" s="38">
        <v>75</v>
      </c>
      <c r="D25" s="36">
        <v>2</v>
      </c>
      <c r="E25" s="39">
        <v>799</v>
      </c>
      <c r="F25" s="38">
        <v>638</v>
      </c>
      <c r="G25" s="52">
        <v>161</v>
      </c>
    </row>
    <row r="26" spans="1:7" x14ac:dyDescent="0.2">
      <c r="A26" s="10">
        <v>40634</v>
      </c>
      <c r="B26" s="39">
        <v>71</v>
      </c>
      <c r="C26" s="38">
        <v>68</v>
      </c>
      <c r="D26" s="36">
        <v>3</v>
      </c>
      <c r="E26" s="39">
        <v>696</v>
      </c>
      <c r="F26" s="38">
        <v>539</v>
      </c>
      <c r="G26" s="52">
        <v>157</v>
      </c>
    </row>
    <row r="27" spans="1:7" x14ac:dyDescent="0.2">
      <c r="A27" s="10">
        <v>40664</v>
      </c>
      <c r="B27" s="39">
        <v>74</v>
      </c>
      <c r="C27" s="38">
        <v>71</v>
      </c>
      <c r="D27" s="36">
        <v>3</v>
      </c>
      <c r="E27" s="39">
        <v>638</v>
      </c>
      <c r="F27" s="38">
        <v>495</v>
      </c>
      <c r="G27" s="52">
        <v>143</v>
      </c>
    </row>
    <row r="28" spans="1:7" x14ac:dyDescent="0.2">
      <c r="A28" s="10">
        <v>40695</v>
      </c>
      <c r="B28" s="39">
        <v>45</v>
      </c>
      <c r="C28" s="38">
        <v>42</v>
      </c>
      <c r="D28" s="36">
        <v>3</v>
      </c>
      <c r="E28" s="39">
        <v>618</v>
      </c>
      <c r="F28" s="38">
        <v>485</v>
      </c>
      <c r="G28" s="52">
        <v>133</v>
      </c>
    </row>
    <row r="29" spans="1:7" x14ac:dyDescent="0.2">
      <c r="A29" s="10">
        <v>40725</v>
      </c>
      <c r="B29" s="39">
        <v>55</v>
      </c>
      <c r="C29" s="38">
        <v>50</v>
      </c>
      <c r="D29" s="36">
        <v>5</v>
      </c>
      <c r="E29" s="39">
        <v>534</v>
      </c>
      <c r="F29" s="38">
        <v>403</v>
      </c>
      <c r="G29" s="52">
        <v>131</v>
      </c>
    </row>
    <row r="30" spans="1:7" x14ac:dyDescent="0.2">
      <c r="A30" s="10">
        <v>40756</v>
      </c>
      <c r="B30" s="39">
        <v>47</v>
      </c>
      <c r="C30" s="38">
        <v>45</v>
      </c>
      <c r="D30" s="36">
        <v>2</v>
      </c>
      <c r="E30" s="39">
        <v>483</v>
      </c>
      <c r="F30" s="38">
        <v>358</v>
      </c>
      <c r="G30" s="52">
        <v>125</v>
      </c>
    </row>
    <row r="31" spans="1:7" x14ac:dyDescent="0.2">
      <c r="A31" s="10">
        <v>40787</v>
      </c>
      <c r="B31" s="39">
        <v>80</v>
      </c>
      <c r="C31" s="38">
        <v>70</v>
      </c>
      <c r="D31" s="36">
        <v>10</v>
      </c>
      <c r="E31" s="39">
        <v>473</v>
      </c>
      <c r="F31" s="38">
        <v>343</v>
      </c>
      <c r="G31" s="52">
        <v>130</v>
      </c>
    </row>
    <row r="32" spans="1:7" x14ac:dyDescent="0.2">
      <c r="A32" s="10">
        <v>40817</v>
      </c>
      <c r="B32" s="39">
        <v>123</v>
      </c>
      <c r="C32" s="38">
        <v>111</v>
      </c>
      <c r="D32" s="36">
        <v>12</v>
      </c>
      <c r="E32" s="39">
        <v>528</v>
      </c>
      <c r="F32" s="38">
        <v>391</v>
      </c>
      <c r="G32" s="52">
        <v>137</v>
      </c>
    </row>
    <row r="33" spans="1:7" x14ac:dyDescent="0.2">
      <c r="A33" s="10">
        <v>40848</v>
      </c>
      <c r="B33" s="39">
        <v>136</v>
      </c>
      <c r="C33" s="38">
        <v>126</v>
      </c>
      <c r="D33" s="36">
        <v>10</v>
      </c>
      <c r="E33" s="39">
        <v>588</v>
      </c>
      <c r="F33" s="38">
        <v>447</v>
      </c>
      <c r="G33" s="52">
        <v>141</v>
      </c>
    </row>
    <row r="34" spans="1:7" x14ac:dyDescent="0.2">
      <c r="A34" s="77">
        <v>40878</v>
      </c>
      <c r="B34" s="78">
        <v>127</v>
      </c>
      <c r="C34" s="79">
        <v>111</v>
      </c>
      <c r="D34" s="80">
        <v>16</v>
      </c>
      <c r="E34" s="78">
        <v>663</v>
      </c>
      <c r="F34" s="79">
        <v>508</v>
      </c>
      <c r="G34" s="81">
        <v>155</v>
      </c>
    </row>
    <row r="35" spans="1:7" x14ac:dyDescent="0.2">
      <c r="A35" s="10">
        <v>40909</v>
      </c>
      <c r="B35" s="39">
        <v>154</v>
      </c>
      <c r="C35" s="38">
        <v>136</v>
      </c>
      <c r="D35" s="36">
        <v>18</v>
      </c>
      <c r="E35" s="39">
        <v>738</v>
      </c>
      <c r="F35" s="38">
        <v>588</v>
      </c>
      <c r="G35" s="52">
        <v>150</v>
      </c>
    </row>
    <row r="36" spans="1:7" x14ac:dyDescent="0.2">
      <c r="A36" s="10">
        <v>40940</v>
      </c>
      <c r="B36" s="39">
        <v>104</v>
      </c>
      <c r="C36" s="38">
        <v>80</v>
      </c>
      <c r="D36" s="36">
        <v>24</v>
      </c>
      <c r="E36" s="39">
        <v>763</v>
      </c>
      <c r="F36" s="38">
        <v>606</v>
      </c>
      <c r="G36" s="52">
        <v>157</v>
      </c>
    </row>
    <row r="37" spans="1:7" x14ac:dyDescent="0.2">
      <c r="A37" s="10">
        <v>40969</v>
      </c>
      <c r="B37" s="39">
        <v>112</v>
      </c>
      <c r="C37" s="38">
        <v>101</v>
      </c>
      <c r="D37" s="36">
        <v>11</v>
      </c>
      <c r="E37" s="39">
        <v>783</v>
      </c>
      <c r="F37" s="38">
        <v>642</v>
      </c>
      <c r="G37" s="52">
        <v>141</v>
      </c>
    </row>
    <row r="38" spans="1:7" x14ac:dyDescent="0.2">
      <c r="A38" s="10">
        <v>41000</v>
      </c>
      <c r="B38" s="39">
        <v>128</v>
      </c>
      <c r="C38" s="38">
        <v>122</v>
      </c>
      <c r="D38" s="36">
        <v>6</v>
      </c>
      <c r="E38" s="39">
        <v>809</v>
      </c>
      <c r="F38" s="38">
        <v>686</v>
      </c>
      <c r="G38" s="52">
        <v>123</v>
      </c>
    </row>
    <row r="39" spans="1:7" x14ac:dyDescent="0.2">
      <c r="A39" s="10">
        <v>41030</v>
      </c>
      <c r="B39" s="39">
        <v>80</v>
      </c>
      <c r="C39" s="38">
        <v>76</v>
      </c>
      <c r="D39" s="36">
        <v>4</v>
      </c>
      <c r="E39" s="39">
        <v>780</v>
      </c>
      <c r="F39" s="38">
        <v>682</v>
      </c>
      <c r="G39" s="52">
        <v>98</v>
      </c>
    </row>
    <row r="40" spans="1:7" x14ac:dyDescent="0.2">
      <c r="A40" s="10">
        <v>41061</v>
      </c>
      <c r="B40" s="39">
        <v>86</v>
      </c>
      <c r="C40" s="38">
        <v>78</v>
      </c>
      <c r="D40" s="36">
        <v>8</v>
      </c>
      <c r="E40" s="39">
        <v>773</v>
      </c>
      <c r="F40" s="38">
        <v>678</v>
      </c>
      <c r="G40" s="52">
        <v>95</v>
      </c>
    </row>
    <row r="41" spans="1:7" x14ac:dyDescent="0.2">
      <c r="A41" s="10">
        <v>41091</v>
      </c>
      <c r="B41" s="39">
        <v>189</v>
      </c>
      <c r="C41" s="38">
        <v>188</v>
      </c>
      <c r="D41" s="36">
        <v>1</v>
      </c>
      <c r="E41" s="39">
        <v>718</v>
      </c>
      <c r="F41" s="38">
        <v>638</v>
      </c>
      <c r="G41" s="52">
        <v>80</v>
      </c>
    </row>
    <row r="42" spans="1:7" x14ac:dyDescent="0.2">
      <c r="A42" s="10">
        <v>41122</v>
      </c>
      <c r="B42" s="39">
        <v>53</v>
      </c>
      <c r="C42" s="38">
        <v>49</v>
      </c>
      <c r="D42" s="36">
        <v>4</v>
      </c>
      <c r="E42" s="39">
        <v>678</v>
      </c>
      <c r="F42" s="38">
        <v>606</v>
      </c>
      <c r="G42" s="52">
        <v>72</v>
      </c>
    </row>
    <row r="43" spans="1:7" x14ac:dyDescent="0.2">
      <c r="A43" s="10">
        <v>41153</v>
      </c>
      <c r="B43" s="39">
        <v>80</v>
      </c>
      <c r="C43" s="38">
        <v>78</v>
      </c>
      <c r="D43" s="36">
        <v>2</v>
      </c>
      <c r="E43" s="39">
        <v>630</v>
      </c>
      <c r="F43" s="38">
        <v>567</v>
      </c>
      <c r="G43" s="52">
        <v>63</v>
      </c>
    </row>
    <row r="44" spans="1:7" x14ac:dyDescent="0.2">
      <c r="A44" s="10">
        <v>41183</v>
      </c>
      <c r="B44" s="39">
        <v>99</v>
      </c>
      <c r="C44" s="38">
        <v>96</v>
      </c>
      <c r="D44" s="36">
        <v>3</v>
      </c>
      <c r="E44" s="39">
        <v>593</v>
      </c>
      <c r="F44" s="38">
        <v>535</v>
      </c>
      <c r="G44" s="52">
        <v>58</v>
      </c>
    </row>
    <row r="45" spans="1:7" x14ac:dyDescent="0.2">
      <c r="A45" s="10">
        <v>41214</v>
      </c>
      <c r="B45" s="39">
        <v>63</v>
      </c>
      <c r="C45" s="38">
        <v>59</v>
      </c>
      <c r="D45" s="36">
        <v>4</v>
      </c>
      <c r="E45" s="39">
        <v>580</v>
      </c>
      <c r="F45" s="38">
        <v>522</v>
      </c>
      <c r="G45" s="52">
        <v>58</v>
      </c>
    </row>
    <row r="46" spans="1:7" x14ac:dyDescent="0.2">
      <c r="A46" s="77">
        <v>41244</v>
      </c>
      <c r="B46" s="78">
        <v>87</v>
      </c>
      <c r="C46" s="79">
        <v>78</v>
      </c>
      <c r="D46" s="80">
        <v>9</v>
      </c>
      <c r="E46" s="78">
        <v>568</v>
      </c>
      <c r="F46" s="79">
        <v>513</v>
      </c>
      <c r="G46" s="81">
        <v>55</v>
      </c>
    </row>
    <row r="47" spans="1:7" x14ac:dyDescent="0.2">
      <c r="A47" s="10">
        <v>41275</v>
      </c>
      <c r="B47" s="39">
        <v>212</v>
      </c>
      <c r="C47" s="38">
        <v>200</v>
      </c>
      <c r="D47" s="36">
        <v>12</v>
      </c>
      <c r="E47" s="39">
        <v>567</v>
      </c>
      <c r="F47" s="38">
        <v>511</v>
      </c>
      <c r="G47" s="52">
        <v>56</v>
      </c>
    </row>
    <row r="48" spans="1:7" x14ac:dyDescent="0.2">
      <c r="A48" s="10">
        <v>41306</v>
      </c>
      <c r="B48" s="39">
        <v>74</v>
      </c>
      <c r="C48" s="38">
        <v>60</v>
      </c>
      <c r="D48" s="36">
        <v>14</v>
      </c>
      <c r="E48" s="39">
        <v>582</v>
      </c>
      <c r="F48" s="38">
        <v>526</v>
      </c>
      <c r="G48" s="52">
        <v>56</v>
      </c>
    </row>
    <row r="49" spans="1:7" x14ac:dyDescent="0.2">
      <c r="A49" s="10">
        <v>41334</v>
      </c>
      <c r="B49" s="39">
        <v>107</v>
      </c>
      <c r="C49" s="38">
        <v>96</v>
      </c>
      <c r="D49" s="36">
        <v>11</v>
      </c>
      <c r="E49" s="39">
        <v>612</v>
      </c>
      <c r="F49" s="38">
        <v>556</v>
      </c>
      <c r="G49" s="52">
        <v>56</v>
      </c>
    </row>
    <row r="50" spans="1:7" x14ac:dyDescent="0.2">
      <c r="A50" s="10">
        <v>41365</v>
      </c>
      <c r="B50" s="39">
        <v>114</v>
      </c>
      <c r="C50" s="38">
        <v>105</v>
      </c>
      <c r="D50" s="36">
        <v>9</v>
      </c>
      <c r="E50" s="39">
        <v>647</v>
      </c>
      <c r="F50" s="38">
        <v>584</v>
      </c>
      <c r="G50" s="52">
        <v>63</v>
      </c>
    </row>
    <row r="51" spans="1:7" x14ac:dyDescent="0.2">
      <c r="A51" s="10">
        <v>41395</v>
      </c>
      <c r="B51" s="39">
        <v>61</v>
      </c>
      <c r="C51" s="38">
        <v>59</v>
      </c>
      <c r="D51" s="36">
        <v>2</v>
      </c>
      <c r="E51" s="39">
        <v>642</v>
      </c>
      <c r="F51" s="38">
        <v>583</v>
      </c>
      <c r="G51" s="52">
        <v>59</v>
      </c>
    </row>
    <row r="52" spans="1:7" x14ac:dyDescent="0.2">
      <c r="A52" s="10">
        <v>41426</v>
      </c>
      <c r="B52" s="39">
        <v>88</v>
      </c>
      <c r="C52" s="38">
        <v>88</v>
      </c>
      <c r="D52" s="36">
        <v>0</v>
      </c>
      <c r="E52" s="39">
        <v>643</v>
      </c>
      <c r="F52" s="38">
        <v>589</v>
      </c>
      <c r="G52" s="52">
        <v>54</v>
      </c>
    </row>
    <row r="53" spans="1:7" x14ac:dyDescent="0.2">
      <c r="A53" s="10">
        <v>41456</v>
      </c>
      <c r="B53" s="39">
        <v>172</v>
      </c>
      <c r="C53" s="38">
        <v>160</v>
      </c>
      <c r="D53" s="36">
        <v>12</v>
      </c>
      <c r="E53" s="39">
        <v>637</v>
      </c>
      <c r="F53" s="38">
        <v>578</v>
      </c>
      <c r="G53" s="52">
        <v>59</v>
      </c>
    </row>
    <row r="54" spans="1:7" x14ac:dyDescent="0.2">
      <c r="A54" s="10">
        <v>41487</v>
      </c>
      <c r="B54" s="39">
        <v>58</v>
      </c>
      <c r="C54" s="38">
        <v>52</v>
      </c>
      <c r="D54" s="36">
        <v>6</v>
      </c>
      <c r="E54" s="39">
        <v>624</v>
      </c>
      <c r="F54" s="38">
        <v>562</v>
      </c>
      <c r="G54" s="52">
        <v>62</v>
      </c>
    </row>
    <row r="55" spans="1:7" x14ac:dyDescent="0.2">
      <c r="A55" s="10">
        <v>41518</v>
      </c>
      <c r="B55" s="39">
        <v>106</v>
      </c>
      <c r="C55" s="38">
        <v>103</v>
      </c>
      <c r="D55" s="36">
        <v>3</v>
      </c>
      <c r="E55" s="39">
        <v>634</v>
      </c>
      <c r="F55" s="38">
        <v>570</v>
      </c>
      <c r="G55" s="52">
        <v>64</v>
      </c>
    </row>
    <row r="56" spans="1:7" x14ac:dyDescent="0.2">
      <c r="A56" s="10">
        <v>41548</v>
      </c>
      <c r="B56" s="39">
        <v>113</v>
      </c>
      <c r="C56" s="38">
        <v>107</v>
      </c>
      <c r="D56" s="36">
        <v>6</v>
      </c>
      <c r="E56" s="39">
        <v>627</v>
      </c>
      <c r="F56" s="38">
        <v>569</v>
      </c>
      <c r="G56" s="52">
        <v>58</v>
      </c>
    </row>
    <row r="57" spans="1:7" x14ac:dyDescent="0.2">
      <c r="A57" s="10">
        <v>41579</v>
      </c>
      <c r="B57" s="39">
        <v>114</v>
      </c>
      <c r="C57" s="38">
        <v>103</v>
      </c>
      <c r="D57" s="36">
        <v>11</v>
      </c>
      <c r="E57" s="39">
        <v>665</v>
      </c>
      <c r="F57" s="38">
        <v>602</v>
      </c>
      <c r="G57" s="52">
        <v>63</v>
      </c>
    </row>
    <row r="58" spans="1:7" x14ac:dyDescent="0.2">
      <c r="A58" s="77">
        <v>41609</v>
      </c>
      <c r="B58" s="78">
        <v>109</v>
      </c>
      <c r="C58" s="79">
        <v>97</v>
      </c>
      <c r="D58" s="80">
        <v>12</v>
      </c>
      <c r="E58" s="78">
        <v>691</v>
      </c>
      <c r="F58" s="79">
        <v>623</v>
      </c>
      <c r="G58" s="81">
        <v>68</v>
      </c>
    </row>
    <row r="59" spans="1:7" x14ac:dyDescent="0.2">
      <c r="A59" s="10">
        <v>41640</v>
      </c>
      <c r="B59" s="39">
        <v>144</v>
      </c>
      <c r="C59" s="38">
        <v>133</v>
      </c>
      <c r="D59" s="36">
        <v>11</v>
      </c>
      <c r="E59" s="39">
        <v>727</v>
      </c>
      <c r="F59" s="38">
        <v>662</v>
      </c>
      <c r="G59" s="52">
        <v>65</v>
      </c>
    </row>
    <row r="60" spans="1:7" x14ac:dyDescent="0.2">
      <c r="A60" s="10">
        <v>41671</v>
      </c>
      <c r="B60" s="39">
        <v>80</v>
      </c>
      <c r="C60" s="38">
        <v>71</v>
      </c>
      <c r="D60" s="36">
        <v>9</v>
      </c>
      <c r="E60" s="39">
        <v>762</v>
      </c>
      <c r="F60" s="38">
        <v>698</v>
      </c>
      <c r="G60" s="52">
        <v>64</v>
      </c>
    </row>
    <row r="61" spans="1:7" x14ac:dyDescent="0.2">
      <c r="A61" s="10">
        <v>41699</v>
      </c>
      <c r="B61" s="39">
        <v>82</v>
      </c>
      <c r="C61" s="38">
        <v>68</v>
      </c>
      <c r="D61" s="36">
        <v>14</v>
      </c>
      <c r="E61" s="39">
        <v>781</v>
      </c>
      <c r="F61" s="38">
        <v>713</v>
      </c>
      <c r="G61" s="52">
        <v>68</v>
      </c>
    </row>
    <row r="62" spans="1:7" x14ac:dyDescent="0.2">
      <c r="A62" s="10">
        <v>41730</v>
      </c>
      <c r="B62" s="39">
        <v>98</v>
      </c>
      <c r="C62" s="38">
        <v>82</v>
      </c>
      <c r="D62" s="36">
        <v>16</v>
      </c>
      <c r="E62" s="39">
        <v>797</v>
      </c>
      <c r="F62" s="38">
        <v>720</v>
      </c>
      <c r="G62" s="52">
        <v>77</v>
      </c>
    </row>
    <row r="63" spans="1:7" x14ac:dyDescent="0.2">
      <c r="A63" s="10">
        <v>41760</v>
      </c>
      <c r="B63" s="39">
        <v>55</v>
      </c>
      <c r="C63" s="38">
        <v>53</v>
      </c>
      <c r="D63" s="36">
        <v>2</v>
      </c>
      <c r="E63" s="39">
        <v>802</v>
      </c>
      <c r="F63" s="38">
        <v>733</v>
      </c>
      <c r="G63" s="52">
        <v>69</v>
      </c>
    </row>
    <row r="64" spans="1:7" x14ac:dyDescent="0.2">
      <c r="A64" s="10">
        <v>41791</v>
      </c>
      <c r="B64" s="39">
        <v>78</v>
      </c>
      <c r="C64" s="38">
        <v>77</v>
      </c>
      <c r="D64" s="36">
        <v>1</v>
      </c>
      <c r="E64" s="39">
        <v>813</v>
      </c>
      <c r="F64" s="38">
        <v>747</v>
      </c>
      <c r="G64" s="52">
        <v>66</v>
      </c>
    </row>
    <row r="65" spans="1:7" x14ac:dyDescent="0.2">
      <c r="A65" s="10">
        <v>41821</v>
      </c>
      <c r="B65" s="39">
        <v>75</v>
      </c>
      <c r="C65" s="38">
        <v>74</v>
      </c>
      <c r="D65" s="36">
        <v>1</v>
      </c>
      <c r="E65" s="39">
        <v>793</v>
      </c>
      <c r="F65" s="38">
        <v>736</v>
      </c>
      <c r="G65" s="52">
        <v>57</v>
      </c>
    </row>
    <row r="66" spans="1:7" x14ac:dyDescent="0.2">
      <c r="A66" s="10">
        <v>41852</v>
      </c>
      <c r="B66" s="39">
        <v>36</v>
      </c>
      <c r="C66" s="38">
        <v>35</v>
      </c>
      <c r="D66" s="36">
        <v>1</v>
      </c>
      <c r="E66" s="39">
        <v>776</v>
      </c>
      <c r="F66" s="38">
        <v>722</v>
      </c>
      <c r="G66" s="52">
        <v>54</v>
      </c>
    </row>
    <row r="67" spans="1:7" x14ac:dyDescent="0.2">
      <c r="A67" s="10">
        <v>41883</v>
      </c>
      <c r="B67" s="39">
        <v>88</v>
      </c>
      <c r="C67" s="38">
        <v>82</v>
      </c>
      <c r="D67" s="36">
        <v>6</v>
      </c>
      <c r="E67" s="39">
        <v>760</v>
      </c>
      <c r="F67" s="38">
        <v>703</v>
      </c>
      <c r="G67" s="52">
        <v>57</v>
      </c>
    </row>
    <row r="68" spans="1:7" x14ac:dyDescent="0.2">
      <c r="A68" s="10">
        <v>41913</v>
      </c>
      <c r="B68" s="39">
        <v>67</v>
      </c>
      <c r="C68" s="38">
        <v>58</v>
      </c>
      <c r="D68" s="36">
        <v>9</v>
      </c>
      <c r="E68" s="39">
        <v>729</v>
      </c>
      <c r="F68" s="38">
        <v>669</v>
      </c>
      <c r="G68" s="52">
        <v>60</v>
      </c>
    </row>
    <row r="69" spans="1:7" x14ac:dyDescent="0.2">
      <c r="A69" s="10">
        <v>41944</v>
      </c>
      <c r="B69" s="39">
        <v>113</v>
      </c>
      <c r="C69" s="38">
        <v>106</v>
      </c>
      <c r="D69" s="36">
        <v>7</v>
      </c>
      <c r="E69" s="39">
        <v>728</v>
      </c>
      <c r="F69" s="38">
        <v>669</v>
      </c>
      <c r="G69" s="52">
        <v>59</v>
      </c>
    </row>
    <row r="70" spans="1:7" x14ac:dyDescent="0.2">
      <c r="A70" s="77">
        <v>41974</v>
      </c>
      <c r="B70" s="78">
        <v>71</v>
      </c>
      <c r="C70" s="79">
        <v>59</v>
      </c>
      <c r="D70" s="80">
        <v>12</v>
      </c>
      <c r="E70" s="78">
        <v>709</v>
      </c>
      <c r="F70" s="79">
        <v>646</v>
      </c>
      <c r="G70" s="81">
        <v>63</v>
      </c>
    </row>
    <row r="71" spans="1:7" x14ac:dyDescent="0.2">
      <c r="A71" s="10">
        <v>42005</v>
      </c>
      <c r="B71" s="39">
        <v>111</v>
      </c>
      <c r="C71" s="38">
        <v>104</v>
      </c>
      <c r="D71" s="36">
        <v>7</v>
      </c>
      <c r="E71" s="39">
        <v>710</v>
      </c>
      <c r="F71" s="38">
        <v>649</v>
      </c>
      <c r="G71" s="52">
        <v>61</v>
      </c>
    </row>
    <row r="72" spans="1:7" x14ac:dyDescent="0.2">
      <c r="A72" s="10">
        <v>42036</v>
      </c>
      <c r="B72" s="39">
        <v>76</v>
      </c>
      <c r="C72" s="38">
        <v>68</v>
      </c>
      <c r="D72" s="36">
        <v>8</v>
      </c>
      <c r="E72" s="39">
        <v>716</v>
      </c>
      <c r="F72" s="38">
        <v>654</v>
      </c>
      <c r="G72" s="52">
        <v>62</v>
      </c>
    </row>
    <row r="73" spans="1:7" x14ac:dyDescent="0.2">
      <c r="A73" s="10">
        <v>42064</v>
      </c>
      <c r="B73" s="39">
        <v>76</v>
      </c>
      <c r="C73" s="38">
        <v>64</v>
      </c>
      <c r="D73" s="36">
        <v>12</v>
      </c>
      <c r="E73" s="39">
        <v>731</v>
      </c>
      <c r="F73" s="38">
        <v>667</v>
      </c>
      <c r="G73" s="52">
        <v>64</v>
      </c>
    </row>
    <row r="74" spans="1:7" x14ac:dyDescent="0.2">
      <c r="A74" s="10">
        <v>42095</v>
      </c>
      <c r="B74" s="39">
        <v>69</v>
      </c>
      <c r="C74" s="38">
        <v>56</v>
      </c>
      <c r="D74" s="36">
        <v>13</v>
      </c>
      <c r="E74" s="39">
        <v>750</v>
      </c>
      <c r="F74" s="38">
        <v>682</v>
      </c>
      <c r="G74" s="52">
        <v>68</v>
      </c>
    </row>
    <row r="75" spans="1:7" x14ac:dyDescent="0.2">
      <c r="A75" s="10">
        <v>42125</v>
      </c>
      <c r="B75" s="39">
        <v>59</v>
      </c>
      <c r="C75" s="38">
        <v>48</v>
      </c>
      <c r="D75" s="36">
        <v>11</v>
      </c>
      <c r="E75" s="39">
        <v>771</v>
      </c>
      <c r="F75" s="38">
        <v>697</v>
      </c>
      <c r="G75" s="52">
        <v>74</v>
      </c>
    </row>
    <row r="76" spans="1:7" x14ac:dyDescent="0.2">
      <c r="A76" s="10">
        <v>42156</v>
      </c>
      <c r="B76" s="39">
        <v>62</v>
      </c>
      <c r="C76" s="38">
        <v>43</v>
      </c>
      <c r="D76" s="36">
        <v>19</v>
      </c>
      <c r="E76" s="39">
        <v>786</v>
      </c>
      <c r="F76" s="38">
        <v>695</v>
      </c>
      <c r="G76" s="52">
        <v>91</v>
      </c>
    </row>
    <row r="77" spans="1:7" x14ac:dyDescent="0.2">
      <c r="A77" s="10">
        <v>42186</v>
      </c>
      <c r="B77" s="39">
        <v>58</v>
      </c>
      <c r="C77" s="38">
        <v>47</v>
      </c>
      <c r="D77" s="36">
        <v>11</v>
      </c>
      <c r="E77" s="39">
        <v>791</v>
      </c>
      <c r="F77" s="38">
        <v>692</v>
      </c>
      <c r="G77" s="52">
        <v>99</v>
      </c>
    </row>
    <row r="78" spans="1:7" x14ac:dyDescent="0.2">
      <c r="A78" s="10">
        <v>42217</v>
      </c>
      <c r="B78" s="39">
        <v>59</v>
      </c>
      <c r="C78" s="38">
        <v>49</v>
      </c>
      <c r="D78" s="36">
        <v>10</v>
      </c>
      <c r="E78" s="39">
        <v>808</v>
      </c>
      <c r="F78" s="38">
        <v>701</v>
      </c>
      <c r="G78" s="52">
        <v>107</v>
      </c>
    </row>
    <row r="79" spans="1:7" x14ac:dyDescent="0.2">
      <c r="A79" s="10">
        <v>42248</v>
      </c>
      <c r="B79" s="39">
        <v>123</v>
      </c>
      <c r="C79" s="38">
        <v>103</v>
      </c>
      <c r="D79" s="36">
        <v>20</v>
      </c>
      <c r="E79" s="39">
        <v>813</v>
      </c>
      <c r="F79" s="38">
        <v>699</v>
      </c>
      <c r="G79" s="52">
        <v>114</v>
      </c>
    </row>
    <row r="80" spans="1:7" x14ac:dyDescent="0.2">
      <c r="A80" s="10">
        <v>42278</v>
      </c>
      <c r="B80" s="39">
        <v>96</v>
      </c>
      <c r="C80" s="38">
        <v>82</v>
      </c>
      <c r="D80" s="36">
        <v>14</v>
      </c>
      <c r="E80" s="39">
        <v>827</v>
      </c>
      <c r="F80" s="38">
        <v>708</v>
      </c>
      <c r="G80" s="52">
        <v>119</v>
      </c>
    </row>
    <row r="81" spans="1:7" x14ac:dyDescent="0.2">
      <c r="A81" s="10">
        <v>42309</v>
      </c>
      <c r="B81" s="39">
        <v>114</v>
      </c>
      <c r="C81" s="38">
        <v>93</v>
      </c>
      <c r="D81" s="36">
        <v>21</v>
      </c>
      <c r="E81" s="39">
        <v>824</v>
      </c>
      <c r="F81" s="38">
        <v>696</v>
      </c>
      <c r="G81" s="52">
        <v>128</v>
      </c>
    </row>
    <row r="82" spans="1:7" x14ac:dyDescent="0.2">
      <c r="A82" s="77">
        <v>42339</v>
      </c>
      <c r="B82" s="78">
        <v>96</v>
      </c>
      <c r="C82" s="79">
        <v>77</v>
      </c>
      <c r="D82" s="80">
        <v>19</v>
      </c>
      <c r="E82" s="78">
        <v>826</v>
      </c>
      <c r="F82" s="79">
        <v>696</v>
      </c>
      <c r="G82" s="81">
        <v>130</v>
      </c>
    </row>
    <row r="83" spans="1:7" x14ac:dyDescent="0.2">
      <c r="A83" s="10">
        <v>42370</v>
      </c>
      <c r="B83" s="39">
        <v>134</v>
      </c>
      <c r="C83" s="38">
        <v>108</v>
      </c>
      <c r="D83" s="36">
        <v>26</v>
      </c>
      <c r="E83" s="39">
        <v>841</v>
      </c>
      <c r="F83" s="38">
        <v>696</v>
      </c>
      <c r="G83" s="52">
        <v>145</v>
      </c>
    </row>
    <row r="84" spans="1:7" x14ac:dyDescent="0.2">
      <c r="A84" s="10">
        <v>42401</v>
      </c>
      <c r="B84" s="39">
        <v>105</v>
      </c>
      <c r="C84" s="38">
        <v>81</v>
      </c>
      <c r="D84" s="36">
        <v>24</v>
      </c>
      <c r="E84" s="39">
        <v>857</v>
      </c>
      <c r="F84" s="38">
        <v>696</v>
      </c>
      <c r="G84" s="52">
        <v>161</v>
      </c>
    </row>
    <row r="85" spans="1:7" x14ac:dyDescent="0.2">
      <c r="A85" s="10">
        <v>42430</v>
      </c>
      <c r="B85" s="39">
        <v>133</v>
      </c>
      <c r="C85" s="38">
        <v>99</v>
      </c>
      <c r="D85" s="36">
        <v>34</v>
      </c>
      <c r="E85" s="39">
        <v>883</v>
      </c>
      <c r="F85" s="38">
        <v>708</v>
      </c>
      <c r="G85" s="52">
        <v>175</v>
      </c>
    </row>
    <row r="86" spans="1:7" x14ac:dyDescent="0.2">
      <c r="A86" s="10">
        <v>42461</v>
      </c>
      <c r="B86" s="39">
        <v>101</v>
      </c>
      <c r="C86" s="38">
        <v>70</v>
      </c>
      <c r="D86" s="36">
        <v>31</v>
      </c>
      <c r="E86" s="39">
        <v>892</v>
      </c>
      <c r="F86" s="38">
        <v>707</v>
      </c>
      <c r="G86" s="52">
        <v>185</v>
      </c>
    </row>
    <row r="87" spans="1:7" x14ac:dyDescent="0.2">
      <c r="A87" s="10">
        <v>42491</v>
      </c>
      <c r="B87" s="39">
        <v>124</v>
      </c>
      <c r="C87" s="38">
        <v>113</v>
      </c>
      <c r="D87" s="36">
        <v>11</v>
      </c>
      <c r="E87" s="39">
        <v>915</v>
      </c>
      <c r="F87" s="38">
        <v>738</v>
      </c>
      <c r="G87" s="52">
        <v>177</v>
      </c>
    </row>
    <row r="88" spans="1:7" x14ac:dyDescent="0.2">
      <c r="A88" s="10">
        <v>42522</v>
      </c>
      <c r="B88" s="39">
        <v>66</v>
      </c>
      <c r="C88" s="38">
        <v>62</v>
      </c>
      <c r="D88" s="36">
        <v>4</v>
      </c>
      <c r="E88" s="39">
        <v>893</v>
      </c>
      <c r="F88" s="38">
        <v>731</v>
      </c>
      <c r="G88" s="52">
        <v>162</v>
      </c>
    </row>
    <row r="89" spans="1:7" x14ac:dyDescent="0.2">
      <c r="A89" s="10">
        <v>42552</v>
      </c>
      <c r="B89" s="39">
        <v>93</v>
      </c>
      <c r="C89" s="38">
        <v>87</v>
      </c>
      <c r="D89" s="36">
        <v>6</v>
      </c>
      <c r="E89" s="39">
        <v>876</v>
      </c>
      <c r="F89" s="38">
        <v>729</v>
      </c>
      <c r="G89" s="52">
        <v>147</v>
      </c>
    </row>
    <row r="90" spans="1:7" x14ac:dyDescent="0.2">
      <c r="A90" s="10">
        <v>42583</v>
      </c>
      <c r="B90" s="39">
        <v>70</v>
      </c>
      <c r="C90" s="38">
        <v>64</v>
      </c>
      <c r="D90" s="36">
        <v>6</v>
      </c>
      <c r="E90" s="39">
        <v>857</v>
      </c>
      <c r="F90" s="38">
        <v>720</v>
      </c>
      <c r="G90" s="52">
        <v>137</v>
      </c>
    </row>
    <row r="91" spans="1:7" x14ac:dyDescent="0.2">
      <c r="A91" s="10">
        <v>42614</v>
      </c>
      <c r="B91" s="39">
        <v>112</v>
      </c>
      <c r="C91" s="38">
        <v>107</v>
      </c>
      <c r="D91" s="36">
        <v>5</v>
      </c>
      <c r="E91" s="39">
        <v>828</v>
      </c>
      <c r="F91" s="38">
        <v>711</v>
      </c>
      <c r="G91" s="52">
        <v>117</v>
      </c>
    </row>
    <row r="92" spans="1:7" x14ac:dyDescent="0.2">
      <c r="A92" s="10">
        <v>42644</v>
      </c>
      <c r="B92" s="39">
        <v>95</v>
      </c>
      <c r="C92" s="38">
        <v>88</v>
      </c>
      <c r="D92" s="36">
        <v>7</v>
      </c>
      <c r="E92" s="39">
        <v>807</v>
      </c>
      <c r="F92" s="38">
        <v>712</v>
      </c>
      <c r="G92" s="52">
        <v>95</v>
      </c>
    </row>
    <row r="93" spans="1:7" x14ac:dyDescent="0.2">
      <c r="A93" s="10">
        <v>42675</v>
      </c>
      <c r="B93" s="39">
        <v>79</v>
      </c>
      <c r="C93" s="38">
        <v>71</v>
      </c>
      <c r="D93" s="36">
        <v>8</v>
      </c>
      <c r="E93" s="39">
        <v>767</v>
      </c>
      <c r="F93" s="38">
        <v>682</v>
      </c>
      <c r="G93" s="52">
        <v>85</v>
      </c>
    </row>
    <row r="94" spans="1:7" x14ac:dyDescent="0.2">
      <c r="A94" s="77">
        <v>42705</v>
      </c>
      <c r="B94" s="78">
        <v>54</v>
      </c>
      <c r="C94" s="79">
        <v>49</v>
      </c>
      <c r="D94" s="80">
        <v>5</v>
      </c>
      <c r="E94" s="78">
        <v>732</v>
      </c>
      <c r="F94" s="79">
        <v>657</v>
      </c>
      <c r="G94" s="81">
        <v>75</v>
      </c>
    </row>
    <row r="95" spans="1:7" x14ac:dyDescent="0.2">
      <c r="A95" s="10">
        <v>42736</v>
      </c>
      <c r="B95" s="39">
        <v>121</v>
      </c>
      <c r="C95" s="38">
        <v>114</v>
      </c>
      <c r="D95" s="36">
        <v>7</v>
      </c>
      <c r="E95" s="39">
        <v>729</v>
      </c>
      <c r="F95" s="38">
        <v>664</v>
      </c>
      <c r="G95" s="52">
        <v>65</v>
      </c>
    </row>
    <row r="96" spans="1:7" x14ac:dyDescent="0.2">
      <c r="A96" s="10">
        <v>42767</v>
      </c>
      <c r="B96" s="39">
        <v>92</v>
      </c>
      <c r="C96" s="38">
        <v>83</v>
      </c>
      <c r="D96" s="36">
        <v>9</v>
      </c>
      <c r="E96" s="39">
        <v>735</v>
      </c>
      <c r="F96" s="38">
        <v>672</v>
      </c>
      <c r="G96" s="52">
        <v>63</v>
      </c>
    </row>
    <row r="97" spans="1:7" x14ac:dyDescent="0.2">
      <c r="A97" s="10">
        <v>42795</v>
      </c>
      <c r="B97" s="39">
        <v>122</v>
      </c>
      <c r="C97" s="38">
        <v>113</v>
      </c>
      <c r="D97" s="36">
        <v>9</v>
      </c>
      <c r="E97" s="39">
        <v>732</v>
      </c>
      <c r="F97" s="38">
        <v>675</v>
      </c>
      <c r="G97" s="52">
        <v>57</v>
      </c>
    </row>
    <row r="98" spans="1:7" x14ac:dyDescent="0.2">
      <c r="A98" s="10">
        <v>42826</v>
      </c>
      <c r="B98" s="39">
        <v>69</v>
      </c>
      <c r="C98" s="38">
        <v>66</v>
      </c>
      <c r="D98" s="36">
        <v>3</v>
      </c>
      <c r="E98" s="39">
        <v>707</v>
      </c>
      <c r="F98" s="38">
        <v>664</v>
      </c>
      <c r="G98" s="52">
        <v>43</v>
      </c>
    </row>
    <row r="99" spans="1:7" x14ac:dyDescent="0.2">
      <c r="A99" s="10">
        <v>42856</v>
      </c>
      <c r="B99" s="39">
        <v>75</v>
      </c>
      <c r="C99" s="38">
        <v>72</v>
      </c>
      <c r="D99" s="36">
        <v>3</v>
      </c>
      <c r="E99" s="39">
        <v>690</v>
      </c>
      <c r="F99" s="38">
        <v>649</v>
      </c>
      <c r="G99" s="52">
        <v>41</v>
      </c>
    </row>
    <row r="100" spans="1:7" x14ac:dyDescent="0.2">
      <c r="A100" s="10">
        <v>42887</v>
      </c>
      <c r="B100" s="39">
        <v>55</v>
      </c>
      <c r="C100" s="38">
        <v>43</v>
      </c>
      <c r="D100" s="36">
        <v>12</v>
      </c>
      <c r="E100" s="39">
        <v>684</v>
      </c>
      <c r="F100" s="38">
        <v>633</v>
      </c>
      <c r="G100" s="52">
        <v>51</v>
      </c>
    </row>
    <row r="101" spans="1:7" x14ac:dyDescent="0.2">
      <c r="A101" s="10">
        <v>42917</v>
      </c>
      <c r="B101" s="39">
        <v>44</v>
      </c>
      <c r="C101" s="38">
        <v>35</v>
      </c>
      <c r="D101" s="36">
        <v>9</v>
      </c>
      <c r="E101" s="39">
        <v>631</v>
      </c>
      <c r="F101" s="38">
        <v>576</v>
      </c>
      <c r="G101" s="52">
        <v>55</v>
      </c>
    </row>
    <row r="102" spans="1:7" x14ac:dyDescent="0.2">
      <c r="A102" s="10">
        <v>42948</v>
      </c>
      <c r="B102" s="39">
        <v>27</v>
      </c>
      <c r="C102" s="38">
        <v>25</v>
      </c>
      <c r="D102" s="36">
        <v>2</v>
      </c>
      <c r="E102" s="39">
        <v>581</v>
      </c>
      <c r="F102" s="38">
        <v>530</v>
      </c>
      <c r="G102" s="52">
        <v>51</v>
      </c>
    </row>
    <row r="103" spans="1:7" x14ac:dyDescent="0.2">
      <c r="A103" s="10">
        <v>42979</v>
      </c>
      <c r="B103" s="39">
        <v>44</v>
      </c>
      <c r="C103" s="38">
        <v>44</v>
      </c>
      <c r="D103" s="36">
        <v>0</v>
      </c>
      <c r="E103" s="39">
        <v>499</v>
      </c>
      <c r="F103" s="38">
        <v>454</v>
      </c>
      <c r="G103" s="52">
        <v>45</v>
      </c>
    </row>
    <row r="104" spans="1:7" x14ac:dyDescent="0.2">
      <c r="A104" s="10">
        <v>43009</v>
      </c>
      <c r="B104" s="39">
        <v>33</v>
      </c>
      <c r="C104" s="38">
        <v>33</v>
      </c>
      <c r="D104" s="36">
        <v>0</v>
      </c>
      <c r="E104" s="39">
        <v>453</v>
      </c>
      <c r="F104" s="38">
        <v>409</v>
      </c>
      <c r="G104" s="52">
        <v>44</v>
      </c>
    </row>
    <row r="105" spans="1:7" x14ac:dyDescent="0.2">
      <c r="A105" s="10">
        <v>43040</v>
      </c>
      <c r="B105" s="39">
        <v>36</v>
      </c>
      <c r="C105" s="38">
        <v>36</v>
      </c>
      <c r="D105" s="36">
        <v>0</v>
      </c>
      <c r="E105" s="39">
        <v>423</v>
      </c>
      <c r="F105" s="38">
        <v>382</v>
      </c>
      <c r="G105" s="52">
        <v>41</v>
      </c>
    </row>
    <row r="106" spans="1:7" ht="13.5" thickBot="1" x14ac:dyDescent="0.25">
      <c r="A106" s="120">
        <v>43070</v>
      </c>
      <c r="B106" s="121">
        <v>59</v>
      </c>
      <c r="C106" s="122">
        <v>59</v>
      </c>
      <c r="D106" s="123">
        <v>0</v>
      </c>
      <c r="E106" s="121">
        <v>425</v>
      </c>
      <c r="F106" s="122">
        <v>391</v>
      </c>
      <c r="G106" s="124">
        <v>34</v>
      </c>
    </row>
    <row r="107" spans="1:7" ht="13.5" thickTop="1" x14ac:dyDescent="0.2">
      <c r="A107" s="10">
        <v>43101</v>
      </c>
      <c r="B107" s="39">
        <v>37</v>
      </c>
      <c r="C107" s="38">
        <v>37</v>
      </c>
      <c r="D107" s="36">
        <v>0</v>
      </c>
      <c r="E107" s="39">
        <v>395</v>
      </c>
      <c r="F107" s="38">
        <v>369</v>
      </c>
      <c r="G107" s="52">
        <v>26</v>
      </c>
    </row>
    <row r="108" spans="1:7" x14ac:dyDescent="0.2">
      <c r="A108" s="10">
        <v>43132</v>
      </c>
      <c r="B108" s="39">
        <v>21</v>
      </c>
      <c r="C108" s="38">
        <v>21</v>
      </c>
      <c r="D108" s="36">
        <v>0</v>
      </c>
      <c r="E108" s="39">
        <v>355</v>
      </c>
      <c r="F108" s="38">
        <v>333</v>
      </c>
      <c r="G108" s="52">
        <v>22</v>
      </c>
    </row>
    <row r="109" spans="1:7" x14ac:dyDescent="0.2">
      <c r="A109" s="10">
        <v>43160</v>
      </c>
      <c r="B109" s="39">
        <v>61</v>
      </c>
      <c r="C109" s="38">
        <v>61</v>
      </c>
      <c r="D109" s="36">
        <v>0</v>
      </c>
      <c r="E109" s="39">
        <v>325</v>
      </c>
      <c r="F109" s="38">
        <v>309</v>
      </c>
      <c r="G109" s="52">
        <v>16</v>
      </c>
    </row>
    <row r="110" spans="1:7" x14ac:dyDescent="0.2">
      <c r="A110" s="10">
        <v>43191</v>
      </c>
      <c r="B110" s="39">
        <v>33</v>
      </c>
      <c r="C110" s="38">
        <v>33</v>
      </c>
      <c r="D110" s="36">
        <v>0</v>
      </c>
      <c r="E110" s="39">
        <v>297</v>
      </c>
      <c r="F110" s="38">
        <v>284</v>
      </c>
      <c r="G110" s="52">
        <v>13</v>
      </c>
    </row>
    <row r="111" spans="1:7" x14ac:dyDescent="0.2">
      <c r="A111" s="10">
        <v>43221</v>
      </c>
      <c r="B111" s="39">
        <v>39</v>
      </c>
      <c r="C111" s="38">
        <v>39</v>
      </c>
      <c r="D111" s="36">
        <v>0</v>
      </c>
      <c r="E111" s="39">
        <v>269</v>
      </c>
      <c r="F111" s="38">
        <v>258</v>
      </c>
      <c r="G111" s="52">
        <v>11</v>
      </c>
    </row>
    <row r="112" spans="1:7" x14ac:dyDescent="0.2">
      <c r="A112" s="10">
        <v>43252</v>
      </c>
      <c r="B112" s="39">
        <v>23</v>
      </c>
      <c r="C112" s="38">
        <v>23</v>
      </c>
      <c r="D112" s="36">
        <v>0</v>
      </c>
      <c r="E112" s="39">
        <v>256</v>
      </c>
      <c r="F112" s="38">
        <v>250</v>
      </c>
      <c r="G112" s="52">
        <v>6</v>
      </c>
    </row>
    <row r="113" spans="1:7" x14ac:dyDescent="0.2">
      <c r="A113" s="10">
        <v>43282</v>
      </c>
      <c r="B113" s="39">
        <v>30</v>
      </c>
      <c r="C113" s="38">
        <v>30</v>
      </c>
      <c r="D113" s="36">
        <v>0</v>
      </c>
      <c r="E113" s="39">
        <v>251</v>
      </c>
      <c r="F113" s="38">
        <v>249</v>
      </c>
      <c r="G113" s="52">
        <v>2</v>
      </c>
    </row>
    <row r="114" spans="1:7" x14ac:dyDescent="0.2">
      <c r="A114" s="10">
        <v>43313</v>
      </c>
      <c r="B114" s="39">
        <v>22</v>
      </c>
      <c r="C114" s="38">
        <v>22</v>
      </c>
      <c r="D114" s="36">
        <v>0</v>
      </c>
      <c r="E114" s="39">
        <v>248</v>
      </c>
      <c r="F114" s="38">
        <v>248</v>
      </c>
      <c r="G114" s="52">
        <v>0</v>
      </c>
    </row>
    <row r="115" spans="1:7" x14ac:dyDescent="0.2">
      <c r="A115" s="10">
        <v>43344</v>
      </c>
      <c r="B115" s="39">
        <v>50</v>
      </c>
      <c r="C115" s="38">
        <v>50</v>
      </c>
      <c r="D115" s="36">
        <v>0</v>
      </c>
      <c r="E115" s="39">
        <v>254</v>
      </c>
      <c r="F115" s="38">
        <v>254</v>
      </c>
      <c r="G115" s="52">
        <v>0</v>
      </c>
    </row>
    <row r="116" spans="1:7" x14ac:dyDescent="0.2">
      <c r="A116" s="10">
        <v>43374</v>
      </c>
      <c r="B116" s="39">
        <v>20</v>
      </c>
      <c r="C116" s="38">
        <v>20</v>
      </c>
      <c r="D116" s="36">
        <v>0</v>
      </c>
      <c r="E116" s="39">
        <v>251</v>
      </c>
      <c r="F116" s="38">
        <v>251</v>
      </c>
      <c r="G116" s="52">
        <v>0</v>
      </c>
    </row>
    <row r="117" spans="1:7" x14ac:dyDescent="0.2">
      <c r="A117" s="10">
        <v>43405</v>
      </c>
      <c r="B117" s="39">
        <v>27</v>
      </c>
      <c r="C117" s="38">
        <v>27</v>
      </c>
      <c r="D117" s="36">
        <v>0</v>
      </c>
      <c r="E117" s="39">
        <v>201</v>
      </c>
      <c r="F117" s="38">
        <v>201</v>
      </c>
      <c r="G117" s="52">
        <v>0</v>
      </c>
    </row>
    <row r="118" spans="1:7" x14ac:dyDescent="0.2">
      <c r="A118" s="77">
        <v>43435</v>
      </c>
      <c r="B118" s="78">
        <v>37</v>
      </c>
      <c r="C118" s="79">
        <v>37</v>
      </c>
      <c r="D118" s="80">
        <v>0</v>
      </c>
      <c r="E118" s="78">
        <v>203</v>
      </c>
      <c r="F118" s="79">
        <v>203</v>
      </c>
      <c r="G118" s="81">
        <v>0</v>
      </c>
    </row>
    <row r="119" spans="1:7" x14ac:dyDescent="0.2">
      <c r="A119" s="10">
        <v>43466</v>
      </c>
      <c r="B119" s="39">
        <v>25</v>
      </c>
      <c r="C119" s="38">
        <v>25</v>
      </c>
      <c r="D119" s="36">
        <v>0</v>
      </c>
      <c r="E119" s="39">
        <v>195</v>
      </c>
      <c r="F119" s="38">
        <v>195</v>
      </c>
      <c r="G119" s="52">
        <v>0</v>
      </c>
    </row>
    <row r="120" spans="1:7" x14ac:dyDescent="0.2">
      <c r="A120" s="10">
        <v>43497</v>
      </c>
      <c r="B120" s="39">
        <v>13</v>
      </c>
      <c r="C120" s="38">
        <v>13</v>
      </c>
      <c r="D120" s="36">
        <v>0</v>
      </c>
      <c r="E120" s="39">
        <v>199</v>
      </c>
      <c r="F120" s="38">
        <v>199</v>
      </c>
      <c r="G120" s="52">
        <v>0</v>
      </c>
    </row>
    <row r="121" spans="1:7" x14ac:dyDescent="0.2">
      <c r="A121" s="10">
        <v>43525</v>
      </c>
      <c r="B121" s="39">
        <v>17</v>
      </c>
      <c r="C121" s="38">
        <v>17</v>
      </c>
      <c r="D121" s="36">
        <v>0</v>
      </c>
      <c r="E121" s="39">
        <v>200</v>
      </c>
      <c r="F121" s="38">
        <v>200</v>
      </c>
      <c r="G121" s="52">
        <v>0</v>
      </c>
    </row>
    <row r="122" spans="1:7" x14ac:dyDescent="0.2">
      <c r="A122" s="10">
        <v>43556</v>
      </c>
      <c r="B122" s="39">
        <v>27</v>
      </c>
      <c r="C122" s="38">
        <v>27</v>
      </c>
      <c r="D122" s="36">
        <v>0</v>
      </c>
      <c r="E122" s="39">
        <v>206</v>
      </c>
      <c r="F122" s="38">
        <v>206</v>
      </c>
      <c r="G122" s="52">
        <v>0</v>
      </c>
    </row>
    <row r="123" spans="1:7" x14ac:dyDescent="0.2">
      <c r="A123" s="10">
        <v>43586</v>
      </c>
      <c r="B123" s="39">
        <v>31</v>
      </c>
      <c r="C123" s="38">
        <v>31</v>
      </c>
      <c r="D123" s="36">
        <v>0</v>
      </c>
      <c r="E123" s="39">
        <v>212</v>
      </c>
      <c r="F123" s="38">
        <v>212</v>
      </c>
      <c r="G123" s="52">
        <v>0</v>
      </c>
    </row>
    <row r="124" spans="1:7" x14ac:dyDescent="0.2">
      <c r="A124" s="10">
        <v>43617</v>
      </c>
      <c r="B124" s="39">
        <v>34</v>
      </c>
      <c r="C124" s="38">
        <v>34</v>
      </c>
      <c r="D124" s="36">
        <v>0</v>
      </c>
      <c r="E124" s="39">
        <v>215</v>
      </c>
      <c r="F124" s="38">
        <v>215</v>
      </c>
      <c r="G124" s="52">
        <v>0</v>
      </c>
    </row>
    <row r="125" spans="1:7" x14ac:dyDescent="0.2">
      <c r="A125" s="10">
        <v>43647</v>
      </c>
      <c r="B125" s="39">
        <v>11</v>
      </c>
      <c r="C125" s="38">
        <v>11</v>
      </c>
      <c r="D125" s="36">
        <v>0</v>
      </c>
      <c r="E125" s="39">
        <v>209</v>
      </c>
      <c r="F125" s="38">
        <v>209</v>
      </c>
      <c r="G125" s="52">
        <v>0</v>
      </c>
    </row>
    <row r="126" spans="1:7" x14ac:dyDescent="0.2">
      <c r="A126" s="10">
        <v>43678</v>
      </c>
      <c r="B126" s="39">
        <v>17</v>
      </c>
      <c r="C126" s="38">
        <v>17</v>
      </c>
      <c r="D126" s="36">
        <v>0</v>
      </c>
      <c r="E126" s="39">
        <v>210</v>
      </c>
      <c r="F126" s="38">
        <v>210</v>
      </c>
      <c r="G126" s="52">
        <v>0</v>
      </c>
    </row>
    <row r="127" spans="1:7" x14ac:dyDescent="0.2">
      <c r="A127" s="10">
        <v>43709</v>
      </c>
      <c r="B127" s="39">
        <v>31</v>
      </c>
      <c r="C127" s="38">
        <v>31</v>
      </c>
      <c r="D127" s="36">
        <v>0</v>
      </c>
      <c r="E127" s="39">
        <v>216</v>
      </c>
      <c r="F127" s="38">
        <v>216</v>
      </c>
      <c r="G127" s="52">
        <v>0</v>
      </c>
    </row>
    <row r="128" spans="1:7" x14ac:dyDescent="0.2">
      <c r="A128" s="10">
        <v>43739</v>
      </c>
      <c r="B128" s="39">
        <v>21</v>
      </c>
      <c r="C128" s="38">
        <v>21</v>
      </c>
      <c r="D128" s="36">
        <v>0</v>
      </c>
      <c r="E128" s="39">
        <v>204</v>
      </c>
      <c r="F128" s="38">
        <v>204</v>
      </c>
      <c r="G128" s="52">
        <v>0</v>
      </c>
    </row>
    <row r="129" spans="1:7" x14ac:dyDescent="0.2">
      <c r="A129" s="10">
        <v>43770</v>
      </c>
      <c r="B129" s="39">
        <v>17</v>
      </c>
      <c r="C129" s="38">
        <v>17</v>
      </c>
      <c r="D129" s="36">
        <v>0</v>
      </c>
      <c r="E129" s="39">
        <v>195</v>
      </c>
      <c r="F129" s="38">
        <v>195</v>
      </c>
      <c r="G129" s="52">
        <v>0</v>
      </c>
    </row>
    <row r="130" spans="1:7" x14ac:dyDescent="0.2">
      <c r="A130" s="77">
        <v>43800</v>
      </c>
      <c r="B130" s="78">
        <v>24</v>
      </c>
      <c r="C130" s="79">
        <v>24</v>
      </c>
      <c r="D130" s="80">
        <v>0</v>
      </c>
      <c r="E130" s="78">
        <v>187</v>
      </c>
      <c r="F130" s="79">
        <v>187</v>
      </c>
      <c r="G130" s="81">
        <v>0</v>
      </c>
    </row>
    <row r="131" spans="1:7" x14ac:dyDescent="0.2">
      <c r="A131" s="10">
        <v>43831</v>
      </c>
      <c r="B131" s="39">
        <v>19</v>
      </c>
      <c r="C131" s="37">
        <v>19</v>
      </c>
      <c r="D131" s="117">
        <v>0</v>
      </c>
      <c r="E131" s="118">
        <v>184</v>
      </c>
      <c r="F131" s="11">
        <v>184</v>
      </c>
      <c r="G131" s="52">
        <v>0</v>
      </c>
    </row>
    <row r="132" spans="1:7" x14ac:dyDescent="0.2">
      <c r="A132" s="10">
        <v>43862</v>
      </c>
      <c r="B132" s="39">
        <v>24</v>
      </c>
      <c r="C132" s="37">
        <v>24</v>
      </c>
      <c r="D132" s="117">
        <v>0</v>
      </c>
      <c r="E132" s="118">
        <v>191</v>
      </c>
      <c r="F132" s="11">
        <v>191</v>
      </c>
      <c r="G132" s="52">
        <v>0</v>
      </c>
    </row>
    <row r="133" spans="1:7" x14ac:dyDescent="0.2">
      <c r="A133" s="10">
        <v>43891</v>
      </c>
      <c r="B133" s="39">
        <v>23</v>
      </c>
      <c r="C133" s="37">
        <v>23</v>
      </c>
      <c r="D133" s="117">
        <v>0</v>
      </c>
      <c r="E133" s="118">
        <v>190</v>
      </c>
      <c r="F133" s="11">
        <v>190</v>
      </c>
      <c r="G133" s="52">
        <v>0</v>
      </c>
    </row>
    <row r="134" spans="1:7" x14ac:dyDescent="0.2">
      <c r="A134" s="10">
        <v>43922</v>
      </c>
      <c r="B134" s="39">
        <v>14</v>
      </c>
      <c r="C134" s="37">
        <v>14</v>
      </c>
      <c r="D134" s="117">
        <v>0</v>
      </c>
      <c r="E134" s="118">
        <v>186</v>
      </c>
      <c r="F134" s="11">
        <v>186</v>
      </c>
      <c r="G134" s="52">
        <v>0</v>
      </c>
    </row>
    <row r="135" spans="1:7" x14ac:dyDescent="0.2">
      <c r="A135" s="10">
        <v>43952</v>
      </c>
      <c r="B135" s="39">
        <v>18</v>
      </c>
      <c r="C135" s="37">
        <v>18</v>
      </c>
      <c r="D135" s="117">
        <v>0</v>
      </c>
      <c r="E135" s="118">
        <v>176</v>
      </c>
      <c r="F135" s="11">
        <v>176</v>
      </c>
      <c r="G135" s="52">
        <v>0</v>
      </c>
    </row>
    <row r="136" spans="1:7" x14ac:dyDescent="0.2">
      <c r="A136" s="10">
        <v>43983</v>
      </c>
      <c r="B136" s="39">
        <v>23</v>
      </c>
      <c r="C136" s="37">
        <v>23</v>
      </c>
      <c r="D136" s="117">
        <v>0</v>
      </c>
      <c r="E136" s="118">
        <v>173</v>
      </c>
      <c r="F136" s="11">
        <v>173</v>
      </c>
      <c r="G136" s="46">
        <v>0</v>
      </c>
    </row>
    <row r="137" spans="1:7" x14ac:dyDescent="0.2">
      <c r="A137" s="10">
        <v>44013</v>
      </c>
      <c r="B137" s="39">
        <v>23</v>
      </c>
      <c r="C137" s="37">
        <v>23</v>
      </c>
      <c r="D137" s="11">
        <v>0</v>
      </c>
      <c r="E137" s="118">
        <v>177</v>
      </c>
      <c r="F137" s="11">
        <v>177</v>
      </c>
      <c r="G137" s="46">
        <v>0</v>
      </c>
    </row>
    <row r="138" spans="1:7" x14ac:dyDescent="0.2">
      <c r="A138" s="10">
        <v>44044</v>
      </c>
      <c r="B138" s="39">
        <v>21</v>
      </c>
      <c r="C138" s="37">
        <v>21</v>
      </c>
      <c r="D138" s="117">
        <v>0</v>
      </c>
      <c r="E138" s="118">
        <v>176</v>
      </c>
      <c r="F138" s="11">
        <v>176</v>
      </c>
      <c r="G138" s="52">
        <v>0</v>
      </c>
    </row>
    <row r="139" spans="1:7" x14ac:dyDescent="0.2">
      <c r="A139" s="10">
        <v>44075</v>
      </c>
      <c r="B139" s="39">
        <v>26</v>
      </c>
      <c r="C139" s="37">
        <v>26</v>
      </c>
      <c r="D139" s="117">
        <v>0</v>
      </c>
      <c r="E139" s="118">
        <v>171</v>
      </c>
      <c r="F139" s="11">
        <v>171</v>
      </c>
      <c r="G139" s="46">
        <v>0</v>
      </c>
    </row>
    <row r="140" spans="1:7" x14ac:dyDescent="0.2">
      <c r="A140" s="10">
        <v>44105</v>
      </c>
      <c r="B140" s="39">
        <v>27</v>
      </c>
      <c r="C140" s="37">
        <v>27</v>
      </c>
      <c r="D140" s="11">
        <v>0</v>
      </c>
      <c r="E140" s="118">
        <v>170</v>
      </c>
      <c r="F140" s="11">
        <v>170</v>
      </c>
      <c r="G140" s="46">
        <v>0</v>
      </c>
    </row>
    <row r="141" spans="1:7" x14ac:dyDescent="0.2">
      <c r="A141" s="10">
        <v>44136</v>
      </c>
      <c r="B141" s="39">
        <v>32</v>
      </c>
      <c r="C141" s="37">
        <v>31</v>
      </c>
      <c r="D141" s="11">
        <v>1</v>
      </c>
      <c r="E141" s="118">
        <v>177</v>
      </c>
      <c r="F141" s="11">
        <v>176</v>
      </c>
      <c r="G141" s="46">
        <v>1</v>
      </c>
    </row>
    <row r="142" spans="1:7" x14ac:dyDescent="0.2">
      <c r="A142" s="77">
        <v>44166</v>
      </c>
      <c r="B142" s="78">
        <v>28</v>
      </c>
      <c r="C142" s="79">
        <v>27</v>
      </c>
      <c r="D142" s="80">
        <v>1</v>
      </c>
      <c r="E142" s="78">
        <v>181</v>
      </c>
      <c r="F142" s="79">
        <v>179</v>
      </c>
      <c r="G142" s="81">
        <v>2</v>
      </c>
    </row>
    <row r="143" spans="1:7" x14ac:dyDescent="0.2">
      <c r="A143" s="10">
        <v>44197</v>
      </c>
      <c r="B143" s="39">
        <v>24</v>
      </c>
      <c r="C143" s="37">
        <v>21</v>
      </c>
      <c r="D143" s="117">
        <v>3</v>
      </c>
      <c r="E143" s="118">
        <v>185</v>
      </c>
      <c r="F143" s="11">
        <v>181</v>
      </c>
      <c r="G143" s="52">
        <v>4</v>
      </c>
    </row>
    <row r="144" spans="1:7" x14ac:dyDescent="0.2">
      <c r="A144" s="10">
        <v>44228</v>
      </c>
      <c r="B144" s="39">
        <v>34</v>
      </c>
      <c r="C144" s="37">
        <v>30</v>
      </c>
      <c r="D144" s="117">
        <v>4</v>
      </c>
      <c r="E144" s="118">
        <v>194</v>
      </c>
      <c r="F144" s="11">
        <v>186</v>
      </c>
      <c r="G144" s="52">
        <v>8</v>
      </c>
    </row>
    <row r="145" spans="1:7" x14ac:dyDescent="0.2">
      <c r="A145" s="10">
        <v>44256</v>
      </c>
      <c r="B145" s="39">
        <v>32</v>
      </c>
      <c r="C145" s="37">
        <v>25</v>
      </c>
      <c r="D145" s="117">
        <v>7</v>
      </c>
      <c r="E145" s="118">
        <v>204</v>
      </c>
      <c r="F145" s="11">
        <v>189</v>
      </c>
      <c r="G145" s="52">
        <v>15</v>
      </c>
    </row>
    <row r="146" spans="1:7" x14ac:dyDescent="0.2">
      <c r="A146" s="10">
        <v>44287</v>
      </c>
      <c r="B146" s="39">
        <v>37</v>
      </c>
      <c r="C146" s="37">
        <v>29</v>
      </c>
      <c r="D146" s="117">
        <v>8</v>
      </c>
      <c r="E146" s="118">
        <v>225</v>
      </c>
      <c r="F146" s="11">
        <v>203</v>
      </c>
      <c r="G146" s="52">
        <v>22</v>
      </c>
    </row>
    <row r="147" spans="1:7" x14ac:dyDescent="0.2">
      <c r="A147" s="10">
        <v>44317</v>
      </c>
      <c r="B147" s="39">
        <v>34</v>
      </c>
      <c r="C147" s="37">
        <v>19</v>
      </c>
      <c r="D147" s="117">
        <v>15</v>
      </c>
      <c r="E147" s="118">
        <v>242</v>
      </c>
      <c r="F147" s="11">
        <v>208</v>
      </c>
      <c r="G147" s="52">
        <v>34</v>
      </c>
    </row>
    <row r="148" spans="1:7" x14ac:dyDescent="0.2">
      <c r="A148" s="10">
        <v>44348</v>
      </c>
      <c r="B148" s="39">
        <v>50</v>
      </c>
      <c r="C148" s="37">
        <v>30</v>
      </c>
      <c r="D148" s="117">
        <v>20</v>
      </c>
      <c r="E148" s="118">
        <v>267</v>
      </c>
      <c r="F148" s="11">
        <v>217</v>
      </c>
      <c r="G148" s="52">
        <v>50</v>
      </c>
    </row>
    <row r="149" spans="1:7" x14ac:dyDescent="0.2">
      <c r="A149" s="10">
        <v>44378</v>
      </c>
      <c r="B149" s="39">
        <v>54</v>
      </c>
      <c r="C149" s="37">
        <v>41</v>
      </c>
      <c r="D149" s="117">
        <v>13</v>
      </c>
      <c r="E149" s="118">
        <v>288</v>
      </c>
      <c r="F149" s="11">
        <v>231</v>
      </c>
      <c r="G149" s="52">
        <v>57</v>
      </c>
    </row>
    <row r="150" spans="1:7" x14ac:dyDescent="0.2">
      <c r="A150" s="10">
        <v>44409</v>
      </c>
      <c r="B150" s="39">
        <v>41</v>
      </c>
      <c r="C150" s="37">
        <v>31</v>
      </c>
      <c r="D150" s="117">
        <v>10</v>
      </c>
      <c r="E150" s="118">
        <v>299</v>
      </c>
      <c r="F150" s="11">
        <v>233</v>
      </c>
      <c r="G150" s="52">
        <v>66</v>
      </c>
    </row>
    <row r="151" spans="1:7" x14ac:dyDescent="0.2">
      <c r="A151" s="10">
        <v>44440</v>
      </c>
      <c r="B151" s="39">
        <v>55</v>
      </c>
      <c r="C151" s="37">
        <v>43</v>
      </c>
      <c r="D151" s="117">
        <v>12</v>
      </c>
      <c r="E151" s="118">
        <v>321</v>
      </c>
      <c r="F151" s="11">
        <v>251</v>
      </c>
      <c r="G151" s="52">
        <v>70</v>
      </c>
    </row>
    <row r="152" spans="1:7" x14ac:dyDescent="0.2">
      <c r="A152" s="10">
        <v>44470</v>
      </c>
      <c r="B152" s="39">
        <v>61</v>
      </c>
      <c r="C152" s="37">
        <v>40</v>
      </c>
      <c r="D152" s="117">
        <v>21</v>
      </c>
      <c r="E152" s="118">
        <v>341</v>
      </c>
      <c r="F152" s="11">
        <v>259</v>
      </c>
      <c r="G152" s="52">
        <v>82</v>
      </c>
    </row>
    <row r="153" spans="1:7" x14ac:dyDescent="0.2">
      <c r="A153" s="10">
        <v>44501</v>
      </c>
      <c r="B153" s="39">
        <v>50</v>
      </c>
      <c r="C153" s="37">
        <v>33</v>
      </c>
      <c r="D153" s="117">
        <v>17</v>
      </c>
      <c r="E153" s="118">
        <v>350</v>
      </c>
      <c r="F153" s="11">
        <v>263</v>
      </c>
      <c r="G153" s="52">
        <v>87</v>
      </c>
    </row>
    <row r="154" spans="1:7" x14ac:dyDescent="0.2">
      <c r="A154" s="77">
        <v>44531</v>
      </c>
      <c r="B154" s="78">
        <v>55</v>
      </c>
      <c r="C154" s="79">
        <v>38</v>
      </c>
      <c r="D154" s="80">
        <v>17</v>
      </c>
      <c r="E154" s="78">
        <v>367</v>
      </c>
      <c r="F154" s="79">
        <v>273</v>
      </c>
      <c r="G154" s="81">
        <v>94</v>
      </c>
    </row>
    <row r="155" spans="1:7" x14ac:dyDescent="0.2">
      <c r="A155" s="10">
        <v>44562</v>
      </c>
      <c r="B155" s="39">
        <v>74</v>
      </c>
      <c r="C155" s="37">
        <v>53</v>
      </c>
      <c r="D155" s="117">
        <v>21</v>
      </c>
      <c r="E155" s="118">
        <v>400</v>
      </c>
      <c r="F155" s="11">
        <v>299</v>
      </c>
      <c r="G155" s="52">
        <v>101</v>
      </c>
    </row>
    <row r="156" spans="1:7" x14ac:dyDescent="0.2">
      <c r="A156" s="10">
        <v>44593</v>
      </c>
      <c r="B156" s="39">
        <v>62</v>
      </c>
      <c r="C156" s="37">
        <v>45</v>
      </c>
      <c r="D156" s="117">
        <v>17</v>
      </c>
      <c r="E156" s="118">
        <v>413</v>
      </c>
      <c r="F156" s="11">
        <v>304</v>
      </c>
      <c r="G156" s="52">
        <v>109</v>
      </c>
    </row>
    <row r="157" spans="1:7" x14ac:dyDescent="0.2">
      <c r="A157" s="10">
        <v>44621</v>
      </c>
      <c r="B157" s="39">
        <v>65</v>
      </c>
      <c r="C157" s="37">
        <v>32</v>
      </c>
      <c r="D157" s="117">
        <v>33</v>
      </c>
      <c r="E157" s="118">
        <v>443</v>
      </c>
      <c r="F157" s="11">
        <v>311</v>
      </c>
      <c r="G157" s="52">
        <v>132</v>
      </c>
    </row>
    <row r="158" spans="1:7" x14ac:dyDescent="0.2">
      <c r="A158" s="10">
        <v>44652</v>
      </c>
      <c r="B158" s="39">
        <v>51</v>
      </c>
      <c r="C158" s="37">
        <v>29</v>
      </c>
      <c r="D158" s="117">
        <v>22</v>
      </c>
      <c r="E158" s="118">
        <v>457</v>
      </c>
      <c r="F158" s="11">
        <v>317</v>
      </c>
      <c r="G158" s="52">
        <v>140</v>
      </c>
    </row>
    <row r="159" spans="1:7" x14ac:dyDescent="0.2">
      <c r="A159" s="10">
        <v>44682</v>
      </c>
      <c r="B159" s="39">
        <v>27</v>
      </c>
      <c r="C159" s="37">
        <v>19</v>
      </c>
      <c r="D159" s="117">
        <v>8</v>
      </c>
      <c r="E159" s="118">
        <v>449</v>
      </c>
      <c r="F159" s="11">
        <v>314</v>
      </c>
      <c r="G159" s="52">
        <v>135</v>
      </c>
    </row>
    <row r="160" spans="1:7" x14ac:dyDescent="0.2">
      <c r="A160" s="10">
        <v>44713</v>
      </c>
      <c r="B160" s="39">
        <v>13</v>
      </c>
      <c r="C160" s="37">
        <v>11</v>
      </c>
      <c r="D160" s="117">
        <v>2</v>
      </c>
      <c r="E160" s="118">
        <v>417</v>
      </c>
      <c r="F160" s="11">
        <v>294</v>
      </c>
      <c r="G160" s="52">
        <v>123</v>
      </c>
    </row>
    <row r="161" spans="1:7" x14ac:dyDescent="0.2">
      <c r="A161" s="10">
        <v>44743</v>
      </c>
      <c r="B161" s="39">
        <v>11</v>
      </c>
      <c r="C161" s="37">
        <v>9</v>
      </c>
      <c r="D161" s="117">
        <v>2</v>
      </c>
      <c r="E161" s="118">
        <v>370</v>
      </c>
      <c r="F161" s="11">
        <v>259</v>
      </c>
      <c r="G161" s="52">
        <v>111</v>
      </c>
    </row>
    <row r="162" spans="1:7" x14ac:dyDescent="0.2">
      <c r="A162" s="10">
        <v>44774</v>
      </c>
      <c r="B162" s="39">
        <v>17</v>
      </c>
      <c r="C162" s="37">
        <v>12</v>
      </c>
      <c r="D162" s="117">
        <v>5</v>
      </c>
      <c r="E162" s="118">
        <v>348</v>
      </c>
      <c r="F162" s="11">
        <v>239</v>
      </c>
      <c r="G162" s="52">
        <v>109</v>
      </c>
    </row>
    <row r="163" spans="1:7" x14ac:dyDescent="0.2">
      <c r="A163" s="10">
        <v>44805</v>
      </c>
      <c r="B163" s="39">
        <v>9</v>
      </c>
      <c r="C163" s="37">
        <v>8</v>
      </c>
      <c r="D163" s="117">
        <v>1</v>
      </c>
      <c r="E163" s="118">
        <v>302</v>
      </c>
      <c r="F163" s="11">
        <v>209</v>
      </c>
      <c r="G163" s="52">
        <v>93</v>
      </c>
    </row>
    <row r="164" spans="1:7" x14ac:dyDescent="0.2">
      <c r="A164" s="10">
        <v>44835</v>
      </c>
      <c r="B164" s="39">
        <v>20</v>
      </c>
      <c r="C164" s="37">
        <v>17</v>
      </c>
      <c r="D164" s="117">
        <v>3</v>
      </c>
      <c r="E164" s="118">
        <v>263</v>
      </c>
      <c r="F164" s="11">
        <v>185</v>
      </c>
      <c r="G164" s="52">
        <v>78</v>
      </c>
    </row>
    <row r="165" spans="1:7" x14ac:dyDescent="0.2">
      <c r="A165" s="10">
        <v>44866</v>
      </c>
      <c r="B165" s="39">
        <v>22</v>
      </c>
      <c r="C165" s="37">
        <v>19</v>
      </c>
      <c r="D165" s="117">
        <v>3</v>
      </c>
      <c r="E165" s="118">
        <v>235</v>
      </c>
      <c r="F165" s="11">
        <v>171</v>
      </c>
      <c r="G165" s="52">
        <v>64</v>
      </c>
    </row>
    <row r="166" spans="1:7" x14ac:dyDescent="0.2">
      <c r="A166" s="77">
        <v>44896</v>
      </c>
      <c r="B166" s="78">
        <v>26</v>
      </c>
      <c r="C166" s="79">
        <v>21</v>
      </c>
      <c r="D166" s="80">
        <v>5</v>
      </c>
      <c r="E166" s="78">
        <v>218</v>
      </c>
      <c r="F166" s="79">
        <v>161</v>
      </c>
      <c r="G166" s="81">
        <v>57</v>
      </c>
    </row>
    <row r="167" spans="1:7" x14ac:dyDescent="0.2">
      <c r="A167" s="10">
        <v>44927</v>
      </c>
      <c r="B167" s="39">
        <v>18</v>
      </c>
      <c r="C167" s="37">
        <v>14</v>
      </c>
      <c r="D167" s="117">
        <v>4</v>
      </c>
      <c r="E167" s="118">
        <v>190</v>
      </c>
      <c r="F167" s="11">
        <v>140</v>
      </c>
      <c r="G167" s="52">
        <v>50</v>
      </c>
    </row>
    <row r="168" spans="1:7" x14ac:dyDescent="0.2">
      <c r="A168" s="10">
        <v>44958</v>
      </c>
      <c r="B168" s="39">
        <v>24</v>
      </c>
      <c r="C168" s="37">
        <v>22</v>
      </c>
      <c r="D168" s="117">
        <v>2</v>
      </c>
      <c r="E168" s="118">
        <v>176</v>
      </c>
      <c r="F168" s="11">
        <v>134</v>
      </c>
      <c r="G168" s="52">
        <v>42</v>
      </c>
    </row>
    <row r="169" spans="1:7" x14ac:dyDescent="0.2">
      <c r="A169" s="10">
        <v>44986</v>
      </c>
      <c r="B169" s="39">
        <v>28</v>
      </c>
      <c r="C169" s="37">
        <v>20</v>
      </c>
      <c r="D169" s="117">
        <v>8</v>
      </c>
      <c r="E169" s="118">
        <v>175</v>
      </c>
      <c r="F169" s="11">
        <v>131</v>
      </c>
      <c r="G169" s="52">
        <v>44</v>
      </c>
    </row>
    <row r="170" spans="1:7" x14ac:dyDescent="0.2">
      <c r="A170" s="10">
        <v>45017</v>
      </c>
      <c r="B170" s="39">
        <v>35</v>
      </c>
      <c r="C170" s="37">
        <v>25</v>
      </c>
      <c r="D170" s="117">
        <v>10</v>
      </c>
      <c r="E170" s="118">
        <v>173</v>
      </c>
      <c r="F170" s="11">
        <v>137</v>
      </c>
      <c r="G170" s="52">
        <v>36</v>
      </c>
    </row>
    <row r="171" spans="1:7" x14ac:dyDescent="0.2">
      <c r="A171" s="10">
        <v>45047</v>
      </c>
      <c r="B171" s="39">
        <v>47</v>
      </c>
      <c r="C171" s="37">
        <v>22</v>
      </c>
      <c r="D171" s="117">
        <v>25</v>
      </c>
      <c r="E171" s="118">
        <v>194</v>
      </c>
      <c r="F171" s="11">
        <v>137</v>
      </c>
      <c r="G171" s="52">
        <v>57</v>
      </c>
    </row>
    <row r="172" spans="1:7" x14ac:dyDescent="0.2">
      <c r="A172" s="10">
        <v>45078</v>
      </c>
      <c r="B172" s="39">
        <v>33</v>
      </c>
      <c r="C172" s="37">
        <v>20</v>
      </c>
      <c r="D172" s="117">
        <v>13</v>
      </c>
      <c r="E172" s="118">
        <v>203</v>
      </c>
      <c r="F172" s="11">
        <v>140</v>
      </c>
      <c r="G172" s="52">
        <v>63</v>
      </c>
    </row>
    <row r="173" spans="1:7" x14ac:dyDescent="0.2">
      <c r="A173" s="10">
        <v>45108</v>
      </c>
      <c r="B173" s="39">
        <v>24</v>
      </c>
      <c r="C173" s="37">
        <v>18</v>
      </c>
      <c r="D173" s="117">
        <v>6</v>
      </c>
      <c r="E173" s="118">
        <v>204</v>
      </c>
      <c r="F173" s="11">
        <v>138</v>
      </c>
      <c r="G173" s="52">
        <v>66</v>
      </c>
    </row>
    <row r="174" spans="1:7" x14ac:dyDescent="0.2">
      <c r="A174" s="10">
        <v>45139</v>
      </c>
      <c r="B174" s="39">
        <v>25</v>
      </c>
      <c r="C174" s="37">
        <v>23</v>
      </c>
      <c r="D174" s="117">
        <v>2</v>
      </c>
      <c r="E174" s="118">
        <v>199</v>
      </c>
      <c r="F174" s="11">
        <v>140</v>
      </c>
      <c r="G174" s="52">
        <v>59</v>
      </c>
    </row>
    <row r="175" spans="1:7" x14ac:dyDescent="0.2">
      <c r="A175" s="10">
        <v>45170</v>
      </c>
      <c r="B175" s="39">
        <v>21</v>
      </c>
      <c r="C175" s="37">
        <v>19</v>
      </c>
      <c r="D175" s="117">
        <v>2</v>
      </c>
      <c r="E175" s="118">
        <v>201</v>
      </c>
      <c r="F175" s="11">
        <v>144</v>
      </c>
      <c r="G175" s="52">
        <v>57</v>
      </c>
    </row>
    <row r="176" spans="1:7" x14ac:dyDescent="0.2">
      <c r="A176" s="10">
        <v>45200</v>
      </c>
      <c r="B176" s="39">
        <v>28</v>
      </c>
      <c r="C176" s="37">
        <v>25</v>
      </c>
      <c r="D176" s="117">
        <v>3</v>
      </c>
      <c r="E176" s="118">
        <v>201</v>
      </c>
      <c r="F176" s="11">
        <v>152</v>
      </c>
      <c r="G176" s="52">
        <v>49</v>
      </c>
    </row>
    <row r="177" spans="1:7" x14ac:dyDescent="0.2">
      <c r="A177" s="10">
        <v>45231</v>
      </c>
      <c r="B177" s="39">
        <v>18</v>
      </c>
      <c r="C177" s="37">
        <v>18</v>
      </c>
      <c r="D177" s="117">
        <v>0</v>
      </c>
      <c r="E177" s="118">
        <v>198</v>
      </c>
      <c r="F177" s="11">
        <v>154</v>
      </c>
      <c r="G177" s="52">
        <v>44</v>
      </c>
    </row>
    <row r="178" spans="1:7" x14ac:dyDescent="0.2">
      <c r="A178" s="77">
        <v>45261</v>
      </c>
      <c r="B178" s="78">
        <v>15</v>
      </c>
      <c r="C178" s="79">
        <v>12</v>
      </c>
      <c r="D178" s="80">
        <v>3</v>
      </c>
      <c r="E178" s="78">
        <v>197</v>
      </c>
      <c r="F178" s="79">
        <v>153</v>
      </c>
      <c r="G178" s="81">
        <v>44</v>
      </c>
    </row>
    <row r="179" spans="1:7" x14ac:dyDescent="0.2">
      <c r="A179" s="10">
        <v>45292</v>
      </c>
      <c r="B179" s="39">
        <v>22</v>
      </c>
      <c r="C179" s="37">
        <v>19</v>
      </c>
      <c r="D179" s="117">
        <v>3</v>
      </c>
      <c r="E179" s="118">
        <v>201</v>
      </c>
      <c r="F179" s="11">
        <v>157</v>
      </c>
      <c r="G179" s="52">
        <v>44</v>
      </c>
    </row>
    <row r="180" spans="1:7" x14ac:dyDescent="0.2">
      <c r="A180" s="10">
        <v>45323</v>
      </c>
      <c r="B180" s="39">
        <v>23</v>
      </c>
      <c r="C180" s="37">
        <v>19</v>
      </c>
      <c r="D180" s="117">
        <v>4</v>
      </c>
      <c r="E180" s="118">
        <v>207</v>
      </c>
      <c r="F180" s="11">
        <v>162</v>
      </c>
      <c r="G180" s="52">
        <v>45</v>
      </c>
    </row>
    <row r="181" spans="1:7" x14ac:dyDescent="0.2">
      <c r="A181" s="10">
        <v>45352</v>
      </c>
      <c r="B181" s="39">
        <v>21</v>
      </c>
      <c r="C181" s="37">
        <v>16</v>
      </c>
      <c r="D181" s="117">
        <v>5</v>
      </c>
      <c r="E181" s="118">
        <v>212</v>
      </c>
      <c r="F181" s="11">
        <v>166</v>
      </c>
      <c r="G181" s="52">
        <v>46</v>
      </c>
    </row>
    <row r="182" spans="1:7" x14ac:dyDescent="0.2">
      <c r="A182" s="10">
        <v>45383</v>
      </c>
      <c r="B182" s="39">
        <v>36</v>
      </c>
      <c r="C182" s="37">
        <v>32</v>
      </c>
      <c r="D182" s="117">
        <v>4</v>
      </c>
      <c r="E182" s="118">
        <v>222</v>
      </c>
      <c r="F182" s="11">
        <v>177</v>
      </c>
      <c r="G182" s="52">
        <v>45</v>
      </c>
    </row>
    <row r="183" spans="1:7" x14ac:dyDescent="0.2">
      <c r="A183" s="10">
        <v>45413</v>
      </c>
      <c r="B183" s="39">
        <v>20</v>
      </c>
      <c r="C183" s="37">
        <v>18</v>
      </c>
      <c r="D183" s="117">
        <v>2</v>
      </c>
      <c r="E183" s="118">
        <v>198</v>
      </c>
      <c r="F183" s="11">
        <v>171</v>
      </c>
      <c r="G183" s="52">
        <v>27</v>
      </c>
    </row>
    <row r="184" spans="1:7" x14ac:dyDescent="0.2">
      <c r="A184" s="10">
        <v>45444</v>
      </c>
      <c r="B184" s="39">
        <v>21</v>
      </c>
      <c r="C184" s="37">
        <v>18</v>
      </c>
      <c r="D184" s="117">
        <v>3</v>
      </c>
      <c r="E184" s="118">
        <v>191</v>
      </c>
      <c r="F184" s="11">
        <v>168</v>
      </c>
      <c r="G184" s="52">
        <v>23</v>
      </c>
    </row>
    <row r="185" spans="1:7" x14ac:dyDescent="0.2">
      <c r="A185" s="10">
        <v>45474</v>
      </c>
      <c r="B185" s="39">
        <v>14</v>
      </c>
      <c r="C185" s="37">
        <v>12</v>
      </c>
      <c r="D185" s="117">
        <v>2</v>
      </c>
      <c r="E185" s="118">
        <v>183</v>
      </c>
      <c r="F185" s="11">
        <v>163</v>
      </c>
      <c r="G185" s="52">
        <v>20</v>
      </c>
    </row>
    <row r="186" spans="1:7" x14ac:dyDescent="0.2">
      <c r="A186" s="10">
        <v>45505</v>
      </c>
      <c r="B186" s="39">
        <v>9</v>
      </c>
      <c r="C186" s="37">
        <v>9</v>
      </c>
      <c r="D186" s="117">
        <v>0</v>
      </c>
      <c r="E186" s="118">
        <v>174</v>
      </c>
      <c r="F186" s="11">
        <v>156</v>
      </c>
      <c r="G186" s="46">
        <v>18</v>
      </c>
    </row>
    <row r="187" spans="1:7" x14ac:dyDescent="0.2">
      <c r="A187" s="10">
        <v>45536</v>
      </c>
      <c r="B187" s="39">
        <v>15</v>
      </c>
      <c r="C187" s="37">
        <v>14</v>
      </c>
      <c r="D187" s="117">
        <v>1</v>
      </c>
      <c r="E187" s="118">
        <v>162</v>
      </c>
      <c r="F187" s="11">
        <v>144</v>
      </c>
      <c r="G187" s="52">
        <v>18</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7"/>
  <sheetViews>
    <sheetView zoomScaleNormal="100" workbookViewId="0">
      <pane xSplit="1" ySplit="10" topLeftCell="B167" activePane="bottomRight" state="frozen"/>
      <selection activeCell="B4" sqref="B4:K4"/>
      <selection pane="topRight" activeCell="B4" sqref="B4:K4"/>
      <selection pane="bottomLeft" activeCell="B4" sqref="B4:K4"/>
      <selection pane="bottomRight" activeCell="B4" sqref="B4:K4"/>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30</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93</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81</v>
      </c>
      <c r="C11" s="38">
        <v>67</v>
      </c>
      <c r="D11" s="36">
        <v>14</v>
      </c>
      <c r="E11" s="39">
        <v>81</v>
      </c>
      <c r="F11" s="38">
        <v>67</v>
      </c>
      <c r="G11" s="52">
        <v>14</v>
      </c>
    </row>
    <row r="12" spans="1:11" x14ac:dyDescent="0.2">
      <c r="A12" s="10">
        <v>40210</v>
      </c>
      <c r="B12" s="39">
        <v>81</v>
      </c>
      <c r="C12" s="38">
        <v>55</v>
      </c>
      <c r="D12" s="36">
        <v>26</v>
      </c>
      <c r="E12" s="39">
        <v>156</v>
      </c>
      <c r="F12" s="38">
        <v>118</v>
      </c>
      <c r="G12" s="52">
        <v>38</v>
      </c>
    </row>
    <row r="13" spans="1:11" x14ac:dyDescent="0.2">
      <c r="A13" s="10">
        <v>40238</v>
      </c>
      <c r="B13" s="39">
        <v>89</v>
      </c>
      <c r="C13" s="38">
        <v>64</v>
      </c>
      <c r="D13" s="36">
        <v>25</v>
      </c>
      <c r="E13" s="39">
        <v>236</v>
      </c>
      <c r="F13" s="38">
        <v>178</v>
      </c>
      <c r="G13" s="52">
        <v>58</v>
      </c>
    </row>
    <row r="14" spans="1:11" x14ac:dyDescent="0.2">
      <c r="A14" s="10">
        <v>40269</v>
      </c>
      <c r="B14" s="39">
        <v>108</v>
      </c>
      <c r="C14" s="38">
        <v>87</v>
      </c>
      <c r="D14" s="36">
        <v>21</v>
      </c>
      <c r="E14" s="39">
        <v>332</v>
      </c>
      <c r="F14" s="38">
        <v>261</v>
      </c>
      <c r="G14" s="52">
        <v>71</v>
      </c>
    </row>
    <row r="15" spans="1:11" x14ac:dyDescent="0.2">
      <c r="A15" s="10">
        <v>40299</v>
      </c>
      <c r="B15" s="39">
        <v>91</v>
      </c>
      <c r="C15" s="38">
        <v>63</v>
      </c>
      <c r="D15" s="36">
        <v>28</v>
      </c>
      <c r="E15" s="39">
        <v>417</v>
      </c>
      <c r="F15" s="38">
        <v>321</v>
      </c>
      <c r="G15" s="52">
        <v>96</v>
      </c>
    </row>
    <row r="16" spans="1:11" x14ac:dyDescent="0.2">
      <c r="A16" s="10">
        <v>40330</v>
      </c>
      <c r="B16" s="39">
        <v>84</v>
      </c>
      <c r="C16" s="38">
        <v>59</v>
      </c>
      <c r="D16" s="36">
        <v>25</v>
      </c>
      <c r="E16" s="39">
        <v>489</v>
      </c>
      <c r="F16" s="38">
        <v>372</v>
      </c>
      <c r="G16" s="52">
        <v>117</v>
      </c>
    </row>
    <row r="17" spans="1:7" x14ac:dyDescent="0.2">
      <c r="A17" s="10">
        <v>40360</v>
      </c>
      <c r="B17" s="39">
        <v>106</v>
      </c>
      <c r="C17" s="38">
        <v>100</v>
      </c>
      <c r="D17" s="36">
        <v>6</v>
      </c>
      <c r="E17" s="39">
        <v>561</v>
      </c>
      <c r="F17" s="38">
        <v>443</v>
      </c>
      <c r="G17" s="52">
        <v>118</v>
      </c>
    </row>
    <row r="18" spans="1:7" x14ac:dyDescent="0.2">
      <c r="A18" s="10">
        <v>40391</v>
      </c>
      <c r="B18" s="39">
        <v>46</v>
      </c>
      <c r="C18" s="38">
        <v>46</v>
      </c>
      <c r="D18" s="36">
        <v>0</v>
      </c>
      <c r="E18" s="39">
        <v>570</v>
      </c>
      <c r="F18" s="38">
        <v>456</v>
      </c>
      <c r="G18" s="52">
        <v>114</v>
      </c>
    </row>
    <row r="19" spans="1:7" x14ac:dyDescent="0.2">
      <c r="A19" s="10">
        <v>40422</v>
      </c>
      <c r="B19" s="39">
        <v>88</v>
      </c>
      <c r="C19" s="38">
        <v>86</v>
      </c>
      <c r="D19" s="36">
        <v>2</v>
      </c>
      <c r="E19" s="39">
        <v>611</v>
      </c>
      <c r="F19" s="38">
        <v>504</v>
      </c>
      <c r="G19" s="52">
        <v>107</v>
      </c>
    </row>
    <row r="20" spans="1:7" x14ac:dyDescent="0.2">
      <c r="A20" s="10">
        <v>40452</v>
      </c>
      <c r="B20" s="39">
        <v>78</v>
      </c>
      <c r="C20" s="38">
        <v>78</v>
      </c>
      <c r="D20" s="36">
        <v>0</v>
      </c>
      <c r="E20" s="39">
        <v>629</v>
      </c>
      <c r="F20" s="38">
        <v>530</v>
      </c>
      <c r="G20" s="52">
        <v>99</v>
      </c>
    </row>
    <row r="21" spans="1:7" x14ac:dyDescent="0.2">
      <c r="A21" s="10">
        <v>40483</v>
      </c>
      <c r="B21" s="39">
        <v>44</v>
      </c>
      <c r="C21" s="38">
        <v>43</v>
      </c>
      <c r="D21" s="36">
        <v>1</v>
      </c>
      <c r="E21" s="39">
        <v>631</v>
      </c>
      <c r="F21" s="38">
        <v>542</v>
      </c>
      <c r="G21" s="52">
        <v>89</v>
      </c>
    </row>
    <row r="22" spans="1:7" x14ac:dyDescent="0.2">
      <c r="A22" s="77">
        <v>40513</v>
      </c>
      <c r="B22" s="78">
        <v>47</v>
      </c>
      <c r="C22" s="79">
        <v>45</v>
      </c>
      <c r="D22" s="80">
        <v>2</v>
      </c>
      <c r="E22" s="78">
        <v>614</v>
      </c>
      <c r="F22" s="79">
        <v>534</v>
      </c>
      <c r="G22" s="81">
        <v>80</v>
      </c>
    </row>
    <row r="23" spans="1:7" x14ac:dyDescent="0.2">
      <c r="A23" s="10">
        <v>40544</v>
      </c>
      <c r="B23" s="39">
        <v>84</v>
      </c>
      <c r="C23" s="38">
        <v>78</v>
      </c>
      <c r="D23" s="36">
        <v>6</v>
      </c>
      <c r="E23" s="39">
        <v>604</v>
      </c>
      <c r="F23" s="38">
        <v>529</v>
      </c>
      <c r="G23" s="52">
        <v>75</v>
      </c>
    </row>
    <row r="24" spans="1:7" x14ac:dyDescent="0.2">
      <c r="A24" s="10">
        <v>40575</v>
      </c>
      <c r="B24" s="39">
        <v>56</v>
      </c>
      <c r="C24" s="38">
        <v>52</v>
      </c>
      <c r="D24" s="36">
        <v>4</v>
      </c>
      <c r="E24" s="39">
        <v>605</v>
      </c>
      <c r="F24" s="38">
        <v>527</v>
      </c>
      <c r="G24" s="52">
        <v>78</v>
      </c>
    </row>
    <row r="25" spans="1:7" x14ac:dyDescent="0.2">
      <c r="A25" s="10">
        <v>40603</v>
      </c>
      <c r="B25" s="39">
        <v>66</v>
      </c>
      <c r="C25" s="38">
        <v>65</v>
      </c>
      <c r="D25" s="36">
        <v>1</v>
      </c>
      <c r="E25" s="39">
        <v>581</v>
      </c>
      <c r="F25" s="38">
        <v>507</v>
      </c>
      <c r="G25" s="52">
        <v>74</v>
      </c>
    </row>
    <row r="26" spans="1:7" x14ac:dyDescent="0.2">
      <c r="A26" s="10">
        <v>40634</v>
      </c>
      <c r="B26" s="39">
        <v>67</v>
      </c>
      <c r="C26" s="38">
        <v>64</v>
      </c>
      <c r="D26" s="36">
        <v>3</v>
      </c>
      <c r="E26" s="39">
        <v>562</v>
      </c>
      <c r="F26" s="38">
        <v>490</v>
      </c>
      <c r="G26" s="52">
        <v>72</v>
      </c>
    </row>
    <row r="27" spans="1:7" x14ac:dyDescent="0.2">
      <c r="A27" s="10">
        <v>40664</v>
      </c>
      <c r="B27" s="39">
        <v>40</v>
      </c>
      <c r="C27" s="38">
        <v>38</v>
      </c>
      <c r="D27" s="36">
        <v>2</v>
      </c>
      <c r="E27" s="39">
        <v>542</v>
      </c>
      <c r="F27" s="38">
        <v>472</v>
      </c>
      <c r="G27" s="52">
        <v>70</v>
      </c>
    </row>
    <row r="28" spans="1:7" x14ac:dyDescent="0.2">
      <c r="A28" s="10">
        <v>40695</v>
      </c>
      <c r="B28" s="39">
        <v>50</v>
      </c>
      <c r="C28" s="38">
        <v>48</v>
      </c>
      <c r="D28" s="36">
        <v>2</v>
      </c>
      <c r="E28" s="39">
        <v>524</v>
      </c>
      <c r="F28" s="38">
        <v>462</v>
      </c>
      <c r="G28" s="52">
        <v>62</v>
      </c>
    </row>
    <row r="29" spans="1:7" x14ac:dyDescent="0.2">
      <c r="A29" s="10">
        <v>40725</v>
      </c>
      <c r="B29" s="39">
        <v>77</v>
      </c>
      <c r="C29" s="38">
        <v>73</v>
      </c>
      <c r="D29" s="36">
        <v>4</v>
      </c>
      <c r="E29" s="39">
        <v>473</v>
      </c>
      <c r="F29" s="38">
        <v>416</v>
      </c>
      <c r="G29" s="52">
        <v>57</v>
      </c>
    </row>
    <row r="30" spans="1:7" x14ac:dyDescent="0.2">
      <c r="A30" s="10">
        <v>40756</v>
      </c>
      <c r="B30" s="39">
        <v>49</v>
      </c>
      <c r="C30" s="38">
        <v>45</v>
      </c>
      <c r="D30" s="36">
        <v>4</v>
      </c>
      <c r="E30" s="39">
        <v>459</v>
      </c>
      <c r="F30" s="38">
        <v>403</v>
      </c>
      <c r="G30" s="52">
        <v>56</v>
      </c>
    </row>
    <row r="31" spans="1:7" x14ac:dyDescent="0.2">
      <c r="A31" s="10">
        <v>40787</v>
      </c>
      <c r="B31" s="39">
        <v>82</v>
      </c>
      <c r="C31" s="38">
        <v>77</v>
      </c>
      <c r="D31" s="36">
        <v>5</v>
      </c>
      <c r="E31" s="39">
        <v>455</v>
      </c>
      <c r="F31" s="38">
        <v>400</v>
      </c>
      <c r="G31" s="52">
        <v>55</v>
      </c>
    </row>
    <row r="32" spans="1:7" x14ac:dyDescent="0.2">
      <c r="A32" s="10">
        <v>40817</v>
      </c>
      <c r="B32" s="39">
        <v>71</v>
      </c>
      <c r="C32" s="38">
        <v>69</v>
      </c>
      <c r="D32" s="36">
        <v>2</v>
      </c>
      <c r="E32" s="39">
        <v>451</v>
      </c>
      <c r="F32" s="38">
        <v>398</v>
      </c>
      <c r="G32" s="52">
        <v>53</v>
      </c>
    </row>
    <row r="33" spans="1:7" x14ac:dyDescent="0.2">
      <c r="A33" s="10">
        <v>40848</v>
      </c>
      <c r="B33" s="39">
        <v>64</v>
      </c>
      <c r="C33" s="38">
        <v>60</v>
      </c>
      <c r="D33" s="36">
        <v>4</v>
      </c>
      <c r="E33" s="39">
        <v>471</v>
      </c>
      <c r="F33" s="38">
        <v>416</v>
      </c>
      <c r="G33" s="52">
        <v>55</v>
      </c>
    </row>
    <row r="34" spans="1:7" x14ac:dyDescent="0.2">
      <c r="A34" s="77">
        <v>40878</v>
      </c>
      <c r="B34" s="78">
        <v>145</v>
      </c>
      <c r="C34" s="79">
        <v>130</v>
      </c>
      <c r="D34" s="80">
        <v>15</v>
      </c>
      <c r="E34" s="78">
        <v>570</v>
      </c>
      <c r="F34" s="79">
        <v>502</v>
      </c>
      <c r="G34" s="81">
        <v>68</v>
      </c>
    </row>
    <row r="35" spans="1:7" x14ac:dyDescent="0.2">
      <c r="A35" s="10">
        <v>40909</v>
      </c>
      <c r="B35" s="39">
        <v>209</v>
      </c>
      <c r="C35" s="38">
        <v>189</v>
      </c>
      <c r="D35" s="36">
        <v>20</v>
      </c>
      <c r="E35" s="39">
        <v>694</v>
      </c>
      <c r="F35" s="38">
        <v>616</v>
      </c>
      <c r="G35" s="52">
        <v>78</v>
      </c>
    </row>
    <row r="36" spans="1:7" x14ac:dyDescent="0.2">
      <c r="A36" s="10">
        <v>40940</v>
      </c>
      <c r="B36" s="39">
        <v>89</v>
      </c>
      <c r="C36" s="38">
        <v>74</v>
      </c>
      <c r="D36" s="36">
        <v>15</v>
      </c>
      <c r="E36" s="39">
        <v>709</v>
      </c>
      <c r="F36" s="38">
        <v>630</v>
      </c>
      <c r="G36" s="52">
        <v>79</v>
      </c>
    </row>
    <row r="37" spans="1:7" x14ac:dyDescent="0.2">
      <c r="A37" s="10">
        <v>40969</v>
      </c>
      <c r="B37" s="39">
        <v>120</v>
      </c>
      <c r="C37" s="38">
        <v>95</v>
      </c>
      <c r="D37" s="36">
        <v>25</v>
      </c>
      <c r="E37" s="39">
        <v>744</v>
      </c>
      <c r="F37" s="38">
        <v>652</v>
      </c>
      <c r="G37" s="52">
        <v>92</v>
      </c>
    </row>
    <row r="38" spans="1:7" x14ac:dyDescent="0.2">
      <c r="A38" s="10">
        <v>41000</v>
      </c>
      <c r="B38" s="39">
        <v>104</v>
      </c>
      <c r="C38" s="38">
        <v>96</v>
      </c>
      <c r="D38" s="36">
        <v>8</v>
      </c>
      <c r="E38" s="39">
        <v>770</v>
      </c>
      <c r="F38" s="38">
        <v>677</v>
      </c>
      <c r="G38" s="52">
        <v>93</v>
      </c>
    </row>
    <row r="39" spans="1:7" x14ac:dyDescent="0.2">
      <c r="A39" s="10">
        <v>41030</v>
      </c>
      <c r="B39" s="39">
        <v>58</v>
      </c>
      <c r="C39" s="38">
        <v>53</v>
      </c>
      <c r="D39" s="36">
        <v>5</v>
      </c>
      <c r="E39" s="39">
        <v>756</v>
      </c>
      <c r="F39" s="38">
        <v>667</v>
      </c>
      <c r="G39" s="52">
        <v>89</v>
      </c>
    </row>
    <row r="40" spans="1:7" x14ac:dyDescent="0.2">
      <c r="A40" s="10">
        <v>41061</v>
      </c>
      <c r="B40" s="39">
        <v>99</v>
      </c>
      <c r="C40" s="38">
        <v>88</v>
      </c>
      <c r="D40" s="36">
        <v>11</v>
      </c>
      <c r="E40" s="39">
        <v>733</v>
      </c>
      <c r="F40" s="38">
        <v>641</v>
      </c>
      <c r="G40" s="52">
        <v>92</v>
      </c>
    </row>
    <row r="41" spans="1:7" x14ac:dyDescent="0.2">
      <c r="A41" s="10">
        <v>41091</v>
      </c>
      <c r="B41" s="39">
        <v>201</v>
      </c>
      <c r="C41" s="38">
        <v>197</v>
      </c>
      <c r="D41" s="36">
        <v>4</v>
      </c>
      <c r="E41" s="39">
        <v>712</v>
      </c>
      <c r="F41" s="38">
        <v>626</v>
      </c>
      <c r="G41" s="52">
        <v>86</v>
      </c>
    </row>
    <row r="42" spans="1:7" x14ac:dyDescent="0.2">
      <c r="A42" s="10">
        <v>41122</v>
      </c>
      <c r="B42" s="39">
        <v>63</v>
      </c>
      <c r="C42" s="38">
        <v>60</v>
      </c>
      <c r="D42" s="36">
        <v>3</v>
      </c>
      <c r="E42" s="39">
        <v>698</v>
      </c>
      <c r="F42" s="38">
        <v>616</v>
      </c>
      <c r="G42" s="52">
        <v>82</v>
      </c>
    </row>
    <row r="43" spans="1:7" x14ac:dyDescent="0.2">
      <c r="A43" s="10">
        <v>41153</v>
      </c>
      <c r="B43" s="39">
        <v>63</v>
      </c>
      <c r="C43" s="38">
        <v>58</v>
      </c>
      <c r="D43" s="36">
        <v>5</v>
      </c>
      <c r="E43" s="39">
        <v>640</v>
      </c>
      <c r="F43" s="38">
        <v>565</v>
      </c>
      <c r="G43" s="52">
        <v>75</v>
      </c>
    </row>
    <row r="44" spans="1:7" x14ac:dyDescent="0.2">
      <c r="A44" s="10">
        <v>41183</v>
      </c>
      <c r="B44" s="39">
        <v>70</v>
      </c>
      <c r="C44" s="38">
        <v>68</v>
      </c>
      <c r="D44" s="36">
        <v>2</v>
      </c>
      <c r="E44" s="39">
        <v>608</v>
      </c>
      <c r="F44" s="38">
        <v>538</v>
      </c>
      <c r="G44" s="52">
        <v>70</v>
      </c>
    </row>
    <row r="45" spans="1:7" x14ac:dyDescent="0.2">
      <c r="A45" s="10">
        <v>41214</v>
      </c>
      <c r="B45" s="39">
        <v>51</v>
      </c>
      <c r="C45" s="38">
        <v>48</v>
      </c>
      <c r="D45" s="36">
        <v>3</v>
      </c>
      <c r="E45" s="39">
        <v>593</v>
      </c>
      <c r="F45" s="38">
        <v>526</v>
      </c>
      <c r="G45" s="52">
        <v>67</v>
      </c>
    </row>
    <row r="46" spans="1:7" x14ac:dyDescent="0.2">
      <c r="A46" s="77">
        <v>41244</v>
      </c>
      <c r="B46" s="78">
        <v>52</v>
      </c>
      <c r="C46" s="79">
        <v>44</v>
      </c>
      <c r="D46" s="80">
        <v>8</v>
      </c>
      <c r="E46" s="78">
        <v>546</v>
      </c>
      <c r="F46" s="79">
        <v>481</v>
      </c>
      <c r="G46" s="81">
        <v>65</v>
      </c>
    </row>
    <row r="47" spans="1:7" x14ac:dyDescent="0.2">
      <c r="A47" s="10">
        <v>41275</v>
      </c>
      <c r="B47" s="39">
        <v>167</v>
      </c>
      <c r="C47" s="38">
        <v>162</v>
      </c>
      <c r="D47" s="36">
        <v>5</v>
      </c>
      <c r="E47" s="39">
        <v>522</v>
      </c>
      <c r="F47" s="38">
        <v>459</v>
      </c>
      <c r="G47" s="52">
        <v>63</v>
      </c>
    </row>
    <row r="48" spans="1:7" x14ac:dyDescent="0.2">
      <c r="A48" s="10">
        <v>41306</v>
      </c>
      <c r="B48" s="39">
        <v>61</v>
      </c>
      <c r="C48" s="38">
        <v>57</v>
      </c>
      <c r="D48" s="36">
        <v>4</v>
      </c>
      <c r="E48" s="39">
        <v>514</v>
      </c>
      <c r="F48" s="38">
        <v>462</v>
      </c>
      <c r="G48" s="52">
        <v>52</v>
      </c>
    </row>
    <row r="49" spans="1:7" x14ac:dyDescent="0.2">
      <c r="A49" s="10">
        <v>41334</v>
      </c>
      <c r="B49" s="39">
        <v>71</v>
      </c>
      <c r="C49" s="38">
        <v>65</v>
      </c>
      <c r="D49" s="36">
        <v>6</v>
      </c>
      <c r="E49" s="39">
        <v>504</v>
      </c>
      <c r="F49" s="38">
        <v>458</v>
      </c>
      <c r="G49" s="52">
        <v>46</v>
      </c>
    </row>
    <row r="50" spans="1:7" x14ac:dyDescent="0.2">
      <c r="A50" s="10">
        <v>41365</v>
      </c>
      <c r="B50" s="39">
        <v>104</v>
      </c>
      <c r="C50" s="38">
        <v>94</v>
      </c>
      <c r="D50" s="36">
        <v>10</v>
      </c>
      <c r="E50" s="39">
        <v>519</v>
      </c>
      <c r="F50" s="38">
        <v>473</v>
      </c>
      <c r="G50" s="52">
        <v>46</v>
      </c>
    </row>
    <row r="51" spans="1:7" x14ac:dyDescent="0.2">
      <c r="A51" s="10">
        <v>41395</v>
      </c>
      <c r="B51" s="39">
        <v>76</v>
      </c>
      <c r="C51" s="38">
        <v>69</v>
      </c>
      <c r="D51" s="36">
        <v>7</v>
      </c>
      <c r="E51" s="39">
        <v>536</v>
      </c>
      <c r="F51" s="38">
        <v>489</v>
      </c>
      <c r="G51" s="52">
        <v>47</v>
      </c>
    </row>
    <row r="52" spans="1:7" x14ac:dyDescent="0.2">
      <c r="A52" s="10">
        <v>41426</v>
      </c>
      <c r="B52" s="39">
        <v>61</v>
      </c>
      <c r="C52" s="38">
        <v>53</v>
      </c>
      <c r="D52" s="36">
        <v>8</v>
      </c>
      <c r="E52" s="39">
        <v>532</v>
      </c>
      <c r="F52" s="38">
        <v>486</v>
      </c>
      <c r="G52" s="52">
        <v>46</v>
      </c>
    </row>
    <row r="53" spans="1:7" x14ac:dyDescent="0.2">
      <c r="A53" s="10">
        <v>41456</v>
      </c>
      <c r="B53" s="39">
        <v>110</v>
      </c>
      <c r="C53" s="38">
        <v>108</v>
      </c>
      <c r="D53" s="36">
        <v>2</v>
      </c>
      <c r="E53" s="39">
        <v>505</v>
      </c>
      <c r="F53" s="38">
        <v>462</v>
      </c>
      <c r="G53" s="52">
        <v>43</v>
      </c>
    </row>
    <row r="54" spans="1:7" x14ac:dyDescent="0.2">
      <c r="A54" s="10">
        <v>41487</v>
      </c>
      <c r="B54" s="39">
        <v>59</v>
      </c>
      <c r="C54" s="38">
        <v>54</v>
      </c>
      <c r="D54" s="36">
        <v>5</v>
      </c>
      <c r="E54" s="39">
        <v>502</v>
      </c>
      <c r="F54" s="38">
        <v>459</v>
      </c>
      <c r="G54" s="52">
        <v>43</v>
      </c>
    </row>
    <row r="55" spans="1:7" x14ac:dyDescent="0.2">
      <c r="A55" s="10">
        <v>41518</v>
      </c>
      <c r="B55" s="39">
        <v>74</v>
      </c>
      <c r="C55" s="38">
        <v>66</v>
      </c>
      <c r="D55" s="36">
        <v>8</v>
      </c>
      <c r="E55" s="39">
        <v>509</v>
      </c>
      <c r="F55" s="38">
        <v>467</v>
      </c>
      <c r="G55" s="52">
        <v>42</v>
      </c>
    </row>
    <row r="56" spans="1:7" x14ac:dyDescent="0.2">
      <c r="A56" s="10">
        <v>41548</v>
      </c>
      <c r="B56" s="39">
        <v>128</v>
      </c>
      <c r="C56" s="38">
        <v>122</v>
      </c>
      <c r="D56" s="36">
        <v>6</v>
      </c>
      <c r="E56" s="39">
        <v>525</v>
      </c>
      <c r="F56" s="38">
        <v>482</v>
      </c>
      <c r="G56" s="52">
        <v>43</v>
      </c>
    </row>
    <row r="57" spans="1:7" x14ac:dyDescent="0.2">
      <c r="A57" s="10">
        <v>41579</v>
      </c>
      <c r="B57" s="39">
        <v>118</v>
      </c>
      <c r="C57" s="38">
        <v>110</v>
      </c>
      <c r="D57" s="36">
        <v>8</v>
      </c>
      <c r="E57" s="39">
        <v>575</v>
      </c>
      <c r="F57" s="38">
        <v>529</v>
      </c>
      <c r="G57" s="52">
        <v>46</v>
      </c>
    </row>
    <row r="58" spans="1:7" x14ac:dyDescent="0.2">
      <c r="A58" s="77">
        <v>41609</v>
      </c>
      <c r="B58" s="78">
        <v>106</v>
      </c>
      <c r="C58" s="79">
        <v>99</v>
      </c>
      <c r="D58" s="80">
        <v>7</v>
      </c>
      <c r="E58" s="78">
        <v>616</v>
      </c>
      <c r="F58" s="79">
        <v>564</v>
      </c>
      <c r="G58" s="81">
        <v>52</v>
      </c>
    </row>
    <row r="59" spans="1:7" x14ac:dyDescent="0.2">
      <c r="A59" s="10">
        <v>41640</v>
      </c>
      <c r="B59" s="39">
        <v>106</v>
      </c>
      <c r="C59" s="38">
        <v>99</v>
      </c>
      <c r="D59" s="36">
        <v>7</v>
      </c>
      <c r="E59" s="39">
        <v>618</v>
      </c>
      <c r="F59" s="38">
        <v>563</v>
      </c>
      <c r="G59" s="52">
        <v>55</v>
      </c>
    </row>
    <row r="60" spans="1:7" x14ac:dyDescent="0.2">
      <c r="A60" s="10">
        <v>41671</v>
      </c>
      <c r="B60" s="39">
        <v>69</v>
      </c>
      <c r="C60" s="38">
        <v>68</v>
      </c>
      <c r="D60" s="36">
        <v>1</v>
      </c>
      <c r="E60" s="39">
        <v>631</v>
      </c>
      <c r="F60" s="38">
        <v>576</v>
      </c>
      <c r="G60" s="52">
        <v>55</v>
      </c>
    </row>
    <row r="61" spans="1:7" x14ac:dyDescent="0.2">
      <c r="A61" s="10">
        <v>41699</v>
      </c>
      <c r="B61" s="39">
        <v>70</v>
      </c>
      <c r="C61" s="38">
        <v>62</v>
      </c>
      <c r="D61" s="36">
        <v>8</v>
      </c>
      <c r="E61" s="39">
        <v>644</v>
      </c>
      <c r="F61" s="38">
        <v>585</v>
      </c>
      <c r="G61" s="52">
        <v>59</v>
      </c>
    </row>
    <row r="62" spans="1:7" x14ac:dyDescent="0.2">
      <c r="A62" s="10">
        <v>41730</v>
      </c>
      <c r="B62" s="39">
        <v>97</v>
      </c>
      <c r="C62" s="38">
        <v>92</v>
      </c>
      <c r="D62" s="36">
        <v>5</v>
      </c>
      <c r="E62" s="39">
        <v>651</v>
      </c>
      <c r="F62" s="38">
        <v>594</v>
      </c>
      <c r="G62" s="52">
        <v>57</v>
      </c>
    </row>
    <row r="63" spans="1:7" x14ac:dyDescent="0.2">
      <c r="A63" s="10">
        <v>41760</v>
      </c>
      <c r="B63" s="39">
        <v>65</v>
      </c>
      <c r="C63" s="38">
        <v>62</v>
      </c>
      <c r="D63" s="36">
        <v>3</v>
      </c>
      <c r="E63" s="39">
        <v>653</v>
      </c>
      <c r="F63" s="38">
        <v>600</v>
      </c>
      <c r="G63" s="52">
        <v>53</v>
      </c>
    </row>
    <row r="64" spans="1:7" x14ac:dyDescent="0.2">
      <c r="A64" s="10">
        <v>41791</v>
      </c>
      <c r="B64" s="39">
        <v>60</v>
      </c>
      <c r="C64" s="38">
        <v>55</v>
      </c>
      <c r="D64" s="36">
        <v>5</v>
      </c>
      <c r="E64" s="39">
        <v>649</v>
      </c>
      <c r="F64" s="38">
        <v>600</v>
      </c>
      <c r="G64" s="52">
        <v>49</v>
      </c>
    </row>
    <row r="65" spans="1:7" x14ac:dyDescent="0.2">
      <c r="A65" s="10">
        <v>41821</v>
      </c>
      <c r="B65" s="39">
        <v>32</v>
      </c>
      <c r="C65" s="38">
        <v>31</v>
      </c>
      <c r="D65" s="36">
        <v>1</v>
      </c>
      <c r="E65" s="39">
        <v>606</v>
      </c>
      <c r="F65" s="38">
        <v>560</v>
      </c>
      <c r="G65" s="52">
        <v>46</v>
      </c>
    </row>
    <row r="66" spans="1:7" x14ac:dyDescent="0.2">
      <c r="A66" s="10">
        <v>41852</v>
      </c>
      <c r="B66" s="39">
        <v>28</v>
      </c>
      <c r="C66" s="38">
        <v>28</v>
      </c>
      <c r="D66" s="36">
        <v>0</v>
      </c>
      <c r="E66" s="39">
        <v>569</v>
      </c>
      <c r="F66" s="38">
        <v>530</v>
      </c>
      <c r="G66" s="52">
        <v>39</v>
      </c>
    </row>
    <row r="67" spans="1:7" x14ac:dyDescent="0.2">
      <c r="A67" s="10">
        <v>41883</v>
      </c>
      <c r="B67" s="39">
        <v>59</v>
      </c>
      <c r="C67" s="38">
        <v>52</v>
      </c>
      <c r="D67" s="36">
        <v>7</v>
      </c>
      <c r="E67" s="39">
        <v>541</v>
      </c>
      <c r="F67" s="38">
        <v>502</v>
      </c>
      <c r="G67" s="52">
        <v>39</v>
      </c>
    </row>
    <row r="68" spans="1:7" x14ac:dyDescent="0.2">
      <c r="A68" s="10">
        <v>41913</v>
      </c>
      <c r="B68" s="39">
        <v>81</v>
      </c>
      <c r="C68" s="38">
        <v>75</v>
      </c>
      <c r="D68" s="36">
        <v>6</v>
      </c>
      <c r="E68" s="39">
        <v>503</v>
      </c>
      <c r="F68" s="38">
        <v>466</v>
      </c>
      <c r="G68" s="52">
        <v>37</v>
      </c>
    </row>
    <row r="69" spans="1:7" x14ac:dyDescent="0.2">
      <c r="A69" s="10">
        <v>41944</v>
      </c>
      <c r="B69" s="39">
        <v>93</v>
      </c>
      <c r="C69" s="38">
        <v>89</v>
      </c>
      <c r="D69" s="36">
        <v>4</v>
      </c>
      <c r="E69" s="39">
        <v>492</v>
      </c>
      <c r="F69" s="38">
        <v>453</v>
      </c>
      <c r="G69" s="52">
        <v>39</v>
      </c>
    </row>
    <row r="70" spans="1:7" x14ac:dyDescent="0.2">
      <c r="A70" s="77">
        <v>41974</v>
      </c>
      <c r="B70" s="78">
        <v>70</v>
      </c>
      <c r="C70" s="79">
        <v>61</v>
      </c>
      <c r="D70" s="80">
        <v>9</v>
      </c>
      <c r="E70" s="78">
        <v>475</v>
      </c>
      <c r="F70" s="79">
        <v>433</v>
      </c>
      <c r="G70" s="81">
        <v>42</v>
      </c>
    </row>
    <row r="71" spans="1:7" x14ac:dyDescent="0.2">
      <c r="A71" s="10">
        <v>42005</v>
      </c>
      <c r="B71" s="39">
        <v>82</v>
      </c>
      <c r="C71" s="38">
        <v>74</v>
      </c>
      <c r="D71" s="36">
        <v>8</v>
      </c>
      <c r="E71" s="39">
        <v>489</v>
      </c>
      <c r="F71" s="38">
        <v>444</v>
      </c>
      <c r="G71" s="52">
        <v>45</v>
      </c>
    </row>
    <row r="72" spans="1:7" x14ac:dyDescent="0.2">
      <c r="A72" s="10">
        <v>42036</v>
      </c>
      <c r="B72" s="39">
        <v>30</v>
      </c>
      <c r="C72" s="38">
        <v>23</v>
      </c>
      <c r="D72" s="36">
        <v>7</v>
      </c>
      <c r="E72" s="39">
        <v>489</v>
      </c>
      <c r="F72" s="38">
        <v>438</v>
      </c>
      <c r="G72" s="52">
        <v>51</v>
      </c>
    </row>
    <row r="73" spans="1:7" x14ac:dyDescent="0.2">
      <c r="A73" s="10">
        <v>42064</v>
      </c>
      <c r="B73" s="39">
        <v>68</v>
      </c>
      <c r="C73" s="38">
        <v>63</v>
      </c>
      <c r="D73" s="36">
        <v>5</v>
      </c>
      <c r="E73" s="39">
        <v>503</v>
      </c>
      <c r="F73" s="38">
        <v>453</v>
      </c>
      <c r="G73" s="52">
        <v>50</v>
      </c>
    </row>
    <row r="74" spans="1:7" x14ac:dyDescent="0.2">
      <c r="A74" s="10">
        <v>42095</v>
      </c>
      <c r="B74" s="39">
        <v>75</v>
      </c>
      <c r="C74" s="38">
        <v>62</v>
      </c>
      <c r="D74" s="36">
        <v>13</v>
      </c>
      <c r="E74" s="39">
        <v>523</v>
      </c>
      <c r="F74" s="38">
        <v>468</v>
      </c>
      <c r="G74" s="52">
        <v>55</v>
      </c>
    </row>
    <row r="75" spans="1:7" x14ac:dyDescent="0.2">
      <c r="A75" s="10">
        <v>42125</v>
      </c>
      <c r="B75" s="39">
        <v>46</v>
      </c>
      <c r="C75" s="38">
        <v>34</v>
      </c>
      <c r="D75" s="36">
        <v>12</v>
      </c>
      <c r="E75" s="39">
        <v>528</v>
      </c>
      <c r="F75" s="38">
        <v>468</v>
      </c>
      <c r="G75" s="52">
        <v>60</v>
      </c>
    </row>
    <row r="76" spans="1:7" x14ac:dyDescent="0.2">
      <c r="A76" s="10">
        <v>42156</v>
      </c>
      <c r="B76" s="39">
        <v>47</v>
      </c>
      <c r="C76" s="38">
        <v>30</v>
      </c>
      <c r="D76" s="36">
        <v>17</v>
      </c>
      <c r="E76" s="39">
        <v>534</v>
      </c>
      <c r="F76" s="38">
        <v>465</v>
      </c>
      <c r="G76" s="52">
        <v>69</v>
      </c>
    </row>
    <row r="77" spans="1:7" x14ac:dyDescent="0.2">
      <c r="A77" s="10">
        <v>42186</v>
      </c>
      <c r="B77" s="39">
        <v>56</v>
      </c>
      <c r="C77" s="38">
        <v>38</v>
      </c>
      <c r="D77" s="36">
        <v>18</v>
      </c>
      <c r="E77" s="39">
        <v>548</v>
      </c>
      <c r="F77" s="38">
        <v>466</v>
      </c>
      <c r="G77" s="52">
        <v>82</v>
      </c>
    </row>
    <row r="78" spans="1:7" x14ac:dyDescent="0.2">
      <c r="A78" s="10">
        <v>42217</v>
      </c>
      <c r="B78" s="39">
        <v>42</v>
      </c>
      <c r="C78" s="38">
        <v>34</v>
      </c>
      <c r="D78" s="36">
        <v>8</v>
      </c>
      <c r="E78" s="39">
        <v>562</v>
      </c>
      <c r="F78" s="38">
        <v>475</v>
      </c>
      <c r="G78" s="52">
        <v>87</v>
      </c>
    </row>
    <row r="79" spans="1:7" x14ac:dyDescent="0.2">
      <c r="A79" s="10">
        <v>42248</v>
      </c>
      <c r="B79" s="39">
        <v>85</v>
      </c>
      <c r="C79" s="38">
        <v>69</v>
      </c>
      <c r="D79" s="36">
        <v>16</v>
      </c>
      <c r="E79" s="39">
        <v>577</v>
      </c>
      <c r="F79" s="38">
        <v>483</v>
      </c>
      <c r="G79" s="52">
        <v>94</v>
      </c>
    </row>
    <row r="80" spans="1:7" x14ac:dyDescent="0.2">
      <c r="A80" s="10">
        <v>42278</v>
      </c>
      <c r="B80" s="39">
        <v>74</v>
      </c>
      <c r="C80" s="38">
        <v>54</v>
      </c>
      <c r="D80" s="36">
        <v>20</v>
      </c>
      <c r="E80" s="39">
        <v>564</v>
      </c>
      <c r="F80" s="38">
        <v>465</v>
      </c>
      <c r="G80" s="52">
        <v>99</v>
      </c>
    </row>
    <row r="81" spans="1:7" x14ac:dyDescent="0.2">
      <c r="A81" s="10">
        <v>42309</v>
      </c>
      <c r="B81" s="39">
        <v>118</v>
      </c>
      <c r="C81" s="38">
        <v>103</v>
      </c>
      <c r="D81" s="36">
        <v>15</v>
      </c>
      <c r="E81" s="39">
        <v>588</v>
      </c>
      <c r="F81" s="38">
        <v>482</v>
      </c>
      <c r="G81" s="52">
        <v>106</v>
      </c>
    </row>
    <row r="82" spans="1:7" x14ac:dyDescent="0.2">
      <c r="A82" s="77">
        <v>42339</v>
      </c>
      <c r="B82" s="78">
        <v>74</v>
      </c>
      <c r="C82" s="79">
        <v>59</v>
      </c>
      <c r="D82" s="80">
        <v>15</v>
      </c>
      <c r="E82" s="78">
        <v>595</v>
      </c>
      <c r="F82" s="79">
        <v>484</v>
      </c>
      <c r="G82" s="81">
        <v>111</v>
      </c>
    </row>
    <row r="83" spans="1:7" x14ac:dyDescent="0.2">
      <c r="A83" s="10">
        <v>42370</v>
      </c>
      <c r="B83" s="39">
        <v>101</v>
      </c>
      <c r="C83" s="38">
        <v>85</v>
      </c>
      <c r="D83" s="36">
        <v>16</v>
      </c>
      <c r="E83" s="39">
        <v>611</v>
      </c>
      <c r="F83" s="38">
        <v>494</v>
      </c>
      <c r="G83" s="52">
        <v>117</v>
      </c>
    </row>
    <row r="84" spans="1:7" x14ac:dyDescent="0.2">
      <c r="A84" s="10">
        <v>42401</v>
      </c>
      <c r="B84" s="39">
        <v>54</v>
      </c>
      <c r="C84" s="38">
        <v>39</v>
      </c>
      <c r="D84" s="36">
        <v>15</v>
      </c>
      <c r="E84" s="39">
        <v>626</v>
      </c>
      <c r="F84" s="38">
        <v>500</v>
      </c>
      <c r="G84" s="52">
        <v>126</v>
      </c>
    </row>
    <row r="85" spans="1:7" x14ac:dyDescent="0.2">
      <c r="A85" s="10">
        <v>42430</v>
      </c>
      <c r="B85" s="39">
        <v>81</v>
      </c>
      <c r="C85" s="38">
        <v>62</v>
      </c>
      <c r="D85" s="36">
        <v>19</v>
      </c>
      <c r="E85" s="39">
        <v>633</v>
      </c>
      <c r="F85" s="38">
        <v>501</v>
      </c>
      <c r="G85" s="52">
        <v>132</v>
      </c>
    </row>
    <row r="86" spans="1:7" x14ac:dyDescent="0.2">
      <c r="A86" s="10">
        <v>42461</v>
      </c>
      <c r="B86" s="39">
        <v>99</v>
      </c>
      <c r="C86" s="38">
        <v>80</v>
      </c>
      <c r="D86" s="36">
        <v>19</v>
      </c>
      <c r="E86" s="39">
        <v>647</v>
      </c>
      <c r="F86" s="38">
        <v>513</v>
      </c>
      <c r="G86" s="52">
        <v>134</v>
      </c>
    </row>
    <row r="87" spans="1:7" x14ac:dyDescent="0.2">
      <c r="A87" s="10">
        <v>42491</v>
      </c>
      <c r="B87" s="39">
        <v>67</v>
      </c>
      <c r="C87" s="38">
        <v>62</v>
      </c>
      <c r="D87" s="36">
        <v>5</v>
      </c>
      <c r="E87" s="39">
        <v>636</v>
      </c>
      <c r="F87" s="38">
        <v>514</v>
      </c>
      <c r="G87" s="52">
        <v>122</v>
      </c>
    </row>
    <row r="88" spans="1:7" x14ac:dyDescent="0.2">
      <c r="A88" s="10">
        <v>42522</v>
      </c>
      <c r="B88" s="39">
        <v>55</v>
      </c>
      <c r="C88" s="38">
        <v>51</v>
      </c>
      <c r="D88" s="36">
        <v>4</v>
      </c>
      <c r="E88" s="39">
        <v>624</v>
      </c>
      <c r="F88" s="38">
        <v>517</v>
      </c>
      <c r="G88" s="52">
        <v>107</v>
      </c>
    </row>
    <row r="89" spans="1:7" x14ac:dyDescent="0.2">
      <c r="A89" s="10">
        <v>42552</v>
      </c>
      <c r="B89" s="39">
        <v>54</v>
      </c>
      <c r="C89" s="38">
        <v>49</v>
      </c>
      <c r="D89" s="36">
        <v>5</v>
      </c>
      <c r="E89" s="39">
        <v>605</v>
      </c>
      <c r="F89" s="38">
        <v>509</v>
      </c>
      <c r="G89" s="52">
        <v>96</v>
      </c>
    </row>
    <row r="90" spans="1:7" x14ac:dyDescent="0.2">
      <c r="A90" s="10">
        <v>42583</v>
      </c>
      <c r="B90" s="39">
        <v>44</v>
      </c>
      <c r="C90" s="38">
        <v>42</v>
      </c>
      <c r="D90" s="36">
        <v>2</v>
      </c>
      <c r="E90" s="39">
        <v>604</v>
      </c>
      <c r="F90" s="38">
        <v>516</v>
      </c>
      <c r="G90" s="52">
        <v>88</v>
      </c>
    </row>
    <row r="91" spans="1:7" x14ac:dyDescent="0.2">
      <c r="A91" s="10">
        <v>42614</v>
      </c>
      <c r="B91" s="39">
        <v>93</v>
      </c>
      <c r="C91" s="38">
        <v>91</v>
      </c>
      <c r="D91" s="36">
        <v>2</v>
      </c>
      <c r="E91" s="39">
        <v>595</v>
      </c>
      <c r="F91" s="38">
        <v>525</v>
      </c>
      <c r="G91" s="52">
        <v>70</v>
      </c>
    </row>
    <row r="92" spans="1:7" x14ac:dyDescent="0.2">
      <c r="A92" s="10">
        <v>42644</v>
      </c>
      <c r="B92" s="39">
        <v>65</v>
      </c>
      <c r="C92" s="38">
        <v>62</v>
      </c>
      <c r="D92" s="36">
        <v>3</v>
      </c>
      <c r="E92" s="39">
        <v>572</v>
      </c>
      <c r="F92" s="38">
        <v>518</v>
      </c>
      <c r="G92" s="52">
        <v>54</v>
      </c>
    </row>
    <row r="93" spans="1:7" x14ac:dyDescent="0.2">
      <c r="A93" s="10">
        <v>42675</v>
      </c>
      <c r="B93" s="39">
        <v>89</v>
      </c>
      <c r="C93" s="38">
        <v>86</v>
      </c>
      <c r="D93" s="36">
        <v>3</v>
      </c>
      <c r="E93" s="39">
        <v>549</v>
      </c>
      <c r="F93" s="38">
        <v>504</v>
      </c>
      <c r="G93" s="52">
        <v>45</v>
      </c>
    </row>
    <row r="94" spans="1:7" x14ac:dyDescent="0.2">
      <c r="A94" s="77">
        <v>42705</v>
      </c>
      <c r="B94" s="78">
        <v>44</v>
      </c>
      <c r="C94" s="79">
        <v>41</v>
      </c>
      <c r="D94" s="80">
        <v>3</v>
      </c>
      <c r="E94" s="78">
        <v>530</v>
      </c>
      <c r="F94" s="79">
        <v>488</v>
      </c>
      <c r="G94" s="81">
        <v>42</v>
      </c>
    </row>
    <row r="95" spans="1:7" x14ac:dyDescent="0.2">
      <c r="A95" s="10">
        <v>42736</v>
      </c>
      <c r="B95" s="39">
        <v>80</v>
      </c>
      <c r="C95" s="38">
        <v>74</v>
      </c>
      <c r="D95" s="36">
        <v>6</v>
      </c>
      <c r="E95" s="39">
        <v>499</v>
      </c>
      <c r="F95" s="38">
        <v>461</v>
      </c>
      <c r="G95" s="52">
        <v>38</v>
      </c>
    </row>
    <row r="96" spans="1:7" x14ac:dyDescent="0.2">
      <c r="A96" s="10">
        <v>42767</v>
      </c>
      <c r="B96" s="39">
        <v>40</v>
      </c>
      <c r="C96" s="38">
        <v>35</v>
      </c>
      <c r="D96" s="36">
        <v>5</v>
      </c>
      <c r="E96" s="39">
        <v>496</v>
      </c>
      <c r="F96" s="38">
        <v>461</v>
      </c>
      <c r="G96" s="52">
        <v>35</v>
      </c>
    </row>
    <row r="97" spans="1:7" x14ac:dyDescent="0.2">
      <c r="A97" s="10">
        <v>42795</v>
      </c>
      <c r="B97" s="39">
        <v>75</v>
      </c>
      <c r="C97" s="38">
        <v>72</v>
      </c>
      <c r="D97" s="36">
        <v>3</v>
      </c>
      <c r="E97" s="39">
        <v>491</v>
      </c>
      <c r="F97" s="38">
        <v>461</v>
      </c>
      <c r="G97" s="52">
        <v>30</v>
      </c>
    </row>
    <row r="98" spans="1:7" x14ac:dyDescent="0.2">
      <c r="A98" s="10">
        <v>42826</v>
      </c>
      <c r="B98" s="39">
        <v>41</v>
      </c>
      <c r="C98" s="38">
        <v>38</v>
      </c>
      <c r="D98" s="36">
        <v>3</v>
      </c>
      <c r="E98" s="39">
        <v>469</v>
      </c>
      <c r="F98" s="38">
        <v>442</v>
      </c>
      <c r="G98" s="52">
        <v>27</v>
      </c>
    </row>
    <row r="99" spans="1:7" x14ac:dyDescent="0.2">
      <c r="A99" s="10">
        <v>42856</v>
      </c>
      <c r="B99" s="39">
        <v>106</v>
      </c>
      <c r="C99" s="38">
        <v>98</v>
      </c>
      <c r="D99" s="36">
        <v>8</v>
      </c>
      <c r="E99" s="39">
        <v>489</v>
      </c>
      <c r="F99" s="38">
        <v>458</v>
      </c>
      <c r="G99" s="52">
        <v>31</v>
      </c>
    </row>
    <row r="100" spans="1:7" x14ac:dyDescent="0.2">
      <c r="A100" s="10">
        <v>42887</v>
      </c>
      <c r="B100" s="39">
        <v>51</v>
      </c>
      <c r="C100" s="38">
        <v>46</v>
      </c>
      <c r="D100" s="36">
        <v>5</v>
      </c>
      <c r="E100" s="39">
        <v>486</v>
      </c>
      <c r="F100" s="38">
        <v>454</v>
      </c>
      <c r="G100" s="52">
        <v>32</v>
      </c>
    </row>
    <row r="101" spans="1:7" x14ac:dyDescent="0.2">
      <c r="A101" s="10">
        <v>42917</v>
      </c>
      <c r="B101" s="39">
        <v>45</v>
      </c>
      <c r="C101" s="38">
        <v>42</v>
      </c>
      <c r="D101" s="36">
        <v>3</v>
      </c>
      <c r="E101" s="39">
        <v>462</v>
      </c>
      <c r="F101" s="38">
        <v>432</v>
      </c>
      <c r="G101" s="52">
        <v>30</v>
      </c>
    </row>
    <row r="102" spans="1:7" x14ac:dyDescent="0.2">
      <c r="A102" s="10">
        <v>42948</v>
      </c>
      <c r="B102" s="39">
        <v>19</v>
      </c>
      <c r="C102" s="38">
        <v>17</v>
      </c>
      <c r="D102" s="36">
        <v>2</v>
      </c>
      <c r="E102" s="39">
        <v>443</v>
      </c>
      <c r="F102" s="38">
        <v>413</v>
      </c>
      <c r="G102" s="52">
        <v>30</v>
      </c>
    </row>
    <row r="103" spans="1:7" x14ac:dyDescent="0.2">
      <c r="A103" s="10">
        <v>42979</v>
      </c>
      <c r="B103" s="39">
        <v>46</v>
      </c>
      <c r="C103" s="38">
        <v>46</v>
      </c>
      <c r="D103" s="36">
        <v>0</v>
      </c>
      <c r="E103" s="39">
        <v>403</v>
      </c>
      <c r="F103" s="38">
        <v>374</v>
      </c>
      <c r="G103" s="52">
        <v>29</v>
      </c>
    </row>
    <row r="104" spans="1:7" x14ac:dyDescent="0.2">
      <c r="A104" s="10">
        <v>43009</v>
      </c>
      <c r="B104" s="39">
        <v>39</v>
      </c>
      <c r="C104" s="38">
        <v>39</v>
      </c>
      <c r="D104" s="36">
        <v>0</v>
      </c>
      <c r="E104" s="39">
        <v>385</v>
      </c>
      <c r="F104" s="38">
        <v>356</v>
      </c>
      <c r="G104" s="52">
        <v>29</v>
      </c>
    </row>
    <row r="105" spans="1:7" x14ac:dyDescent="0.2">
      <c r="A105" s="10">
        <v>43040</v>
      </c>
      <c r="B105" s="39">
        <v>53</v>
      </c>
      <c r="C105" s="38">
        <v>53</v>
      </c>
      <c r="D105" s="36">
        <v>0</v>
      </c>
      <c r="E105" s="39">
        <v>350</v>
      </c>
      <c r="F105" s="38">
        <v>325</v>
      </c>
      <c r="G105" s="52">
        <v>25</v>
      </c>
    </row>
    <row r="106" spans="1:7" ht="13.5" thickBot="1" x14ac:dyDescent="0.25">
      <c r="A106" s="120">
        <v>43070</v>
      </c>
      <c r="B106" s="121">
        <v>38</v>
      </c>
      <c r="C106" s="122">
        <v>38</v>
      </c>
      <c r="D106" s="123">
        <v>0</v>
      </c>
      <c r="E106" s="121">
        <v>332</v>
      </c>
      <c r="F106" s="122">
        <v>312</v>
      </c>
      <c r="G106" s="124">
        <v>20</v>
      </c>
    </row>
    <row r="107" spans="1:7" ht="13.5" thickTop="1" x14ac:dyDescent="0.2">
      <c r="A107" s="10">
        <v>43101</v>
      </c>
      <c r="B107" s="39">
        <v>31</v>
      </c>
      <c r="C107" s="38">
        <v>31</v>
      </c>
      <c r="D107" s="36">
        <v>0</v>
      </c>
      <c r="E107" s="39">
        <v>308</v>
      </c>
      <c r="F107" s="38">
        <v>291</v>
      </c>
      <c r="G107" s="52">
        <v>17</v>
      </c>
    </row>
    <row r="108" spans="1:7" x14ac:dyDescent="0.2">
      <c r="A108" s="10">
        <v>43132</v>
      </c>
      <c r="B108" s="39">
        <v>13</v>
      </c>
      <c r="C108" s="38">
        <v>13</v>
      </c>
      <c r="D108" s="36">
        <v>0</v>
      </c>
      <c r="E108" s="39">
        <v>291</v>
      </c>
      <c r="F108" s="38">
        <v>278</v>
      </c>
      <c r="G108" s="52">
        <v>13</v>
      </c>
    </row>
    <row r="109" spans="1:7" x14ac:dyDescent="0.2">
      <c r="A109" s="10">
        <v>43160</v>
      </c>
      <c r="B109" s="39">
        <v>27</v>
      </c>
      <c r="C109" s="38">
        <v>27</v>
      </c>
      <c r="D109" s="36">
        <v>0</v>
      </c>
      <c r="E109" s="39">
        <v>272</v>
      </c>
      <c r="F109" s="38">
        <v>261</v>
      </c>
      <c r="G109" s="52">
        <v>11</v>
      </c>
    </row>
    <row r="110" spans="1:7" x14ac:dyDescent="0.2">
      <c r="A110" s="10">
        <v>43191</v>
      </c>
      <c r="B110" s="39">
        <v>23</v>
      </c>
      <c r="C110" s="38">
        <v>23</v>
      </c>
      <c r="D110" s="36">
        <v>0</v>
      </c>
      <c r="E110" s="39">
        <v>252</v>
      </c>
      <c r="F110" s="38">
        <v>243</v>
      </c>
      <c r="G110" s="52">
        <v>9</v>
      </c>
    </row>
    <row r="111" spans="1:7" x14ac:dyDescent="0.2">
      <c r="A111" s="10">
        <v>43221</v>
      </c>
      <c r="B111" s="39">
        <v>14</v>
      </c>
      <c r="C111" s="38">
        <v>14</v>
      </c>
      <c r="D111" s="36">
        <v>0</v>
      </c>
      <c r="E111" s="39">
        <v>202</v>
      </c>
      <c r="F111" s="38">
        <v>197</v>
      </c>
      <c r="G111" s="52">
        <v>5</v>
      </c>
    </row>
    <row r="112" spans="1:7" x14ac:dyDescent="0.2">
      <c r="A112" s="10">
        <v>43252</v>
      </c>
      <c r="B112" s="39">
        <v>20</v>
      </c>
      <c r="C112" s="38">
        <v>20</v>
      </c>
      <c r="D112" s="36">
        <v>0</v>
      </c>
      <c r="E112" s="39">
        <v>180</v>
      </c>
      <c r="F112" s="38">
        <v>177</v>
      </c>
      <c r="G112" s="52">
        <v>3</v>
      </c>
    </row>
    <row r="113" spans="1:7" x14ac:dyDescent="0.2">
      <c r="A113" s="10">
        <v>43282</v>
      </c>
      <c r="B113" s="39">
        <v>13</v>
      </c>
      <c r="C113" s="38">
        <v>13</v>
      </c>
      <c r="D113" s="36">
        <v>0</v>
      </c>
      <c r="E113" s="39">
        <v>165</v>
      </c>
      <c r="F113" s="38">
        <v>163</v>
      </c>
      <c r="G113" s="52">
        <v>2</v>
      </c>
    </row>
    <row r="114" spans="1:7" x14ac:dyDescent="0.2">
      <c r="A114" s="10">
        <v>43313</v>
      </c>
      <c r="B114" s="39">
        <v>9</v>
      </c>
      <c r="C114" s="38">
        <v>9</v>
      </c>
      <c r="D114" s="36">
        <v>0</v>
      </c>
      <c r="E114" s="39">
        <v>165</v>
      </c>
      <c r="F114" s="38">
        <v>164</v>
      </c>
      <c r="G114" s="52">
        <v>1</v>
      </c>
    </row>
    <row r="115" spans="1:7" x14ac:dyDescent="0.2">
      <c r="A115" s="10">
        <v>43344</v>
      </c>
      <c r="B115" s="39">
        <v>25</v>
      </c>
      <c r="C115" s="38">
        <v>25</v>
      </c>
      <c r="D115" s="36">
        <v>0</v>
      </c>
      <c r="E115" s="39">
        <v>160</v>
      </c>
      <c r="F115" s="38">
        <v>159</v>
      </c>
      <c r="G115" s="52">
        <v>1</v>
      </c>
    </row>
    <row r="116" spans="1:7" x14ac:dyDescent="0.2">
      <c r="A116" s="10">
        <v>43374</v>
      </c>
      <c r="B116" s="39">
        <v>26</v>
      </c>
      <c r="C116" s="38">
        <v>26</v>
      </c>
      <c r="D116" s="36">
        <v>0</v>
      </c>
      <c r="E116" s="39">
        <v>166</v>
      </c>
      <c r="F116" s="38">
        <v>165</v>
      </c>
      <c r="G116" s="52">
        <v>1</v>
      </c>
    </row>
    <row r="117" spans="1:7" x14ac:dyDescent="0.2">
      <c r="A117" s="10">
        <v>43405</v>
      </c>
      <c r="B117" s="39">
        <v>84</v>
      </c>
      <c r="C117" s="38">
        <v>84</v>
      </c>
      <c r="D117" s="36">
        <v>0</v>
      </c>
      <c r="E117" s="39">
        <v>229</v>
      </c>
      <c r="F117" s="38">
        <v>228</v>
      </c>
      <c r="G117" s="52">
        <v>1</v>
      </c>
    </row>
    <row r="118" spans="1:7" x14ac:dyDescent="0.2">
      <c r="A118" s="77">
        <v>43435</v>
      </c>
      <c r="B118" s="78">
        <v>23</v>
      </c>
      <c r="C118" s="79">
        <v>23</v>
      </c>
      <c r="D118" s="80">
        <v>0</v>
      </c>
      <c r="E118" s="78">
        <v>233</v>
      </c>
      <c r="F118" s="79">
        <v>232</v>
      </c>
      <c r="G118" s="81">
        <v>1</v>
      </c>
    </row>
    <row r="119" spans="1:7" x14ac:dyDescent="0.2">
      <c r="A119" s="10">
        <v>43466</v>
      </c>
      <c r="B119" s="39">
        <v>33</v>
      </c>
      <c r="C119" s="38">
        <v>33</v>
      </c>
      <c r="D119" s="36">
        <v>0</v>
      </c>
      <c r="E119" s="39">
        <v>241</v>
      </c>
      <c r="F119" s="38">
        <v>241</v>
      </c>
      <c r="G119" s="52">
        <v>0</v>
      </c>
    </row>
    <row r="120" spans="1:7" x14ac:dyDescent="0.2">
      <c r="A120" s="10">
        <v>43497</v>
      </c>
      <c r="B120" s="39">
        <v>18</v>
      </c>
      <c r="C120" s="38">
        <v>18</v>
      </c>
      <c r="D120" s="36">
        <v>0</v>
      </c>
      <c r="E120" s="39">
        <v>244</v>
      </c>
      <c r="F120" s="38">
        <v>244</v>
      </c>
      <c r="G120" s="52">
        <v>0</v>
      </c>
    </row>
    <row r="121" spans="1:7" x14ac:dyDescent="0.2">
      <c r="A121" s="10">
        <v>43525</v>
      </c>
      <c r="B121" s="39">
        <v>56</v>
      </c>
      <c r="C121" s="38">
        <v>56</v>
      </c>
      <c r="D121" s="36">
        <v>0</v>
      </c>
      <c r="E121" s="39">
        <v>243</v>
      </c>
      <c r="F121" s="38">
        <v>243</v>
      </c>
      <c r="G121" s="52">
        <v>0</v>
      </c>
    </row>
    <row r="122" spans="1:7" x14ac:dyDescent="0.2">
      <c r="A122" s="10">
        <v>43556</v>
      </c>
      <c r="B122" s="39">
        <v>17</v>
      </c>
      <c r="C122" s="38">
        <v>17</v>
      </c>
      <c r="D122" s="36">
        <v>0</v>
      </c>
      <c r="E122" s="39">
        <v>247</v>
      </c>
      <c r="F122" s="38">
        <v>247</v>
      </c>
      <c r="G122" s="52">
        <v>0</v>
      </c>
    </row>
    <row r="123" spans="1:7" x14ac:dyDescent="0.2">
      <c r="A123" s="10">
        <v>43586</v>
      </c>
      <c r="B123" s="39">
        <v>20</v>
      </c>
      <c r="C123" s="38">
        <v>20</v>
      </c>
      <c r="D123" s="36">
        <v>0</v>
      </c>
      <c r="E123" s="39">
        <v>254</v>
      </c>
      <c r="F123" s="38">
        <v>254</v>
      </c>
      <c r="G123" s="52">
        <v>0</v>
      </c>
    </row>
    <row r="124" spans="1:7" x14ac:dyDescent="0.2">
      <c r="A124" s="10">
        <v>43617</v>
      </c>
      <c r="B124" s="39">
        <v>18</v>
      </c>
      <c r="C124" s="38">
        <v>18</v>
      </c>
      <c r="D124" s="36">
        <v>0</v>
      </c>
      <c r="E124" s="39">
        <v>256</v>
      </c>
      <c r="F124" s="38">
        <v>256</v>
      </c>
      <c r="G124" s="52">
        <v>0</v>
      </c>
    </row>
    <row r="125" spans="1:7" x14ac:dyDescent="0.2">
      <c r="A125" s="10">
        <v>43647</v>
      </c>
      <c r="B125" s="39">
        <v>9</v>
      </c>
      <c r="C125" s="38">
        <v>9</v>
      </c>
      <c r="D125" s="36">
        <v>0</v>
      </c>
      <c r="E125" s="39">
        <v>252</v>
      </c>
      <c r="F125" s="38">
        <v>252</v>
      </c>
      <c r="G125" s="52">
        <v>0</v>
      </c>
    </row>
    <row r="126" spans="1:7" x14ac:dyDescent="0.2">
      <c r="A126" s="10">
        <v>43678</v>
      </c>
      <c r="B126" s="39">
        <v>5</v>
      </c>
      <c r="C126" s="38">
        <v>5</v>
      </c>
      <c r="D126" s="36">
        <v>0</v>
      </c>
      <c r="E126" s="39">
        <v>247</v>
      </c>
      <c r="F126" s="38">
        <v>247</v>
      </c>
      <c r="G126" s="52">
        <v>0</v>
      </c>
    </row>
    <row r="127" spans="1:7" x14ac:dyDescent="0.2">
      <c r="A127" s="10">
        <v>43709</v>
      </c>
      <c r="B127" s="39">
        <v>13</v>
      </c>
      <c r="C127" s="38">
        <v>13</v>
      </c>
      <c r="D127" s="36">
        <v>0</v>
      </c>
      <c r="E127" s="39">
        <v>224</v>
      </c>
      <c r="F127" s="38">
        <v>224</v>
      </c>
      <c r="G127" s="52">
        <v>0</v>
      </c>
    </row>
    <row r="128" spans="1:7" x14ac:dyDescent="0.2">
      <c r="A128" s="10">
        <v>43739</v>
      </c>
      <c r="B128" s="39">
        <v>15</v>
      </c>
      <c r="C128" s="38">
        <v>15</v>
      </c>
      <c r="D128" s="36">
        <v>0</v>
      </c>
      <c r="E128" s="39">
        <v>215</v>
      </c>
      <c r="F128" s="38">
        <v>215</v>
      </c>
      <c r="G128" s="52">
        <v>0</v>
      </c>
    </row>
    <row r="129" spans="1:7" x14ac:dyDescent="0.2">
      <c r="A129" s="10">
        <v>43770</v>
      </c>
      <c r="B129" s="39">
        <v>9</v>
      </c>
      <c r="C129" s="38">
        <v>9</v>
      </c>
      <c r="D129" s="36">
        <v>0</v>
      </c>
      <c r="E129" s="39">
        <v>203</v>
      </c>
      <c r="F129" s="38">
        <v>203</v>
      </c>
      <c r="G129" s="52">
        <v>0</v>
      </c>
    </row>
    <row r="130" spans="1:7" x14ac:dyDescent="0.2">
      <c r="A130" s="77">
        <v>43800</v>
      </c>
      <c r="B130" s="78">
        <v>20</v>
      </c>
      <c r="C130" s="79">
        <v>20</v>
      </c>
      <c r="D130" s="80">
        <v>0</v>
      </c>
      <c r="E130" s="78">
        <v>192</v>
      </c>
      <c r="F130" s="79">
        <v>192</v>
      </c>
      <c r="G130" s="81">
        <v>0</v>
      </c>
    </row>
    <row r="131" spans="1:7" x14ac:dyDescent="0.2">
      <c r="A131" s="10">
        <v>43831</v>
      </c>
      <c r="B131" s="39">
        <v>10</v>
      </c>
      <c r="C131" s="38">
        <v>10</v>
      </c>
      <c r="D131" s="36">
        <v>0</v>
      </c>
      <c r="E131" s="39">
        <v>176</v>
      </c>
      <c r="F131" s="38">
        <v>176</v>
      </c>
      <c r="G131" s="52">
        <v>0</v>
      </c>
    </row>
    <row r="132" spans="1:7" x14ac:dyDescent="0.2">
      <c r="A132" s="10">
        <v>43862</v>
      </c>
      <c r="B132" s="39">
        <v>8</v>
      </c>
      <c r="C132" s="38">
        <v>8</v>
      </c>
      <c r="D132" s="36">
        <v>0</v>
      </c>
      <c r="E132" s="39">
        <v>166</v>
      </c>
      <c r="F132" s="38">
        <v>166</v>
      </c>
      <c r="G132" s="52">
        <v>0</v>
      </c>
    </row>
    <row r="133" spans="1:7" x14ac:dyDescent="0.2">
      <c r="A133" s="10">
        <v>43891</v>
      </c>
      <c r="B133" s="39">
        <v>12</v>
      </c>
      <c r="C133" s="38">
        <v>12</v>
      </c>
      <c r="D133" s="36">
        <v>0</v>
      </c>
      <c r="E133" s="39">
        <v>131</v>
      </c>
      <c r="F133" s="38">
        <v>131</v>
      </c>
      <c r="G133" s="52">
        <v>0</v>
      </c>
    </row>
    <row r="134" spans="1:7" x14ac:dyDescent="0.2">
      <c r="A134" s="10">
        <v>43922</v>
      </c>
      <c r="B134" s="39">
        <v>7</v>
      </c>
      <c r="C134" s="38">
        <v>7</v>
      </c>
      <c r="D134" s="36">
        <v>0</v>
      </c>
      <c r="E134" s="39">
        <v>123</v>
      </c>
      <c r="F134" s="38">
        <v>123</v>
      </c>
      <c r="G134" s="52">
        <v>0</v>
      </c>
    </row>
    <row r="135" spans="1:7" x14ac:dyDescent="0.2">
      <c r="A135" s="10">
        <v>43952</v>
      </c>
      <c r="B135" s="39">
        <v>5</v>
      </c>
      <c r="C135" s="38">
        <v>5</v>
      </c>
      <c r="D135" s="36">
        <v>0</v>
      </c>
      <c r="E135" s="39">
        <v>108</v>
      </c>
      <c r="F135" s="38">
        <v>108</v>
      </c>
      <c r="G135" s="52">
        <v>0</v>
      </c>
    </row>
    <row r="136" spans="1:7" x14ac:dyDescent="0.2">
      <c r="A136" s="10">
        <v>43983</v>
      </c>
      <c r="B136" s="39">
        <v>12</v>
      </c>
      <c r="C136" s="38">
        <v>11</v>
      </c>
      <c r="D136" s="36">
        <v>1</v>
      </c>
      <c r="E136" s="39">
        <v>105</v>
      </c>
      <c r="F136" s="38">
        <v>104</v>
      </c>
      <c r="G136" s="52">
        <v>1</v>
      </c>
    </row>
    <row r="137" spans="1:7" x14ac:dyDescent="0.2">
      <c r="A137" s="10">
        <v>44013</v>
      </c>
      <c r="B137" s="39">
        <v>11</v>
      </c>
      <c r="C137" s="38">
        <v>11</v>
      </c>
      <c r="D137" s="36">
        <v>0</v>
      </c>
      <c r="E137" s="39">
        <v>100</v>
      </c>
      <c r="F137" s="38">
        <v>99</v>
      </c>
      <c r="G137" s="52">
        <v>1</v>
      </c>
    </row>
    <row r="138" spans="1:7" x14ac:dyDescent="0.2">
      <c r="A138" s="10">
        <v>44044</v>
      </c>
      <c r="B138" s="39">
        <v>13</v>
      </c>
      <c r="C138" s="38">
        <v>12</v>
      </c>
      <c r="D138" s="36">
        <v>1</v>
      </c>
      <c r="E138" s="39">
        <v>104</v>
      </c>
      <c r="F138" s="38">
        <v>102</v>
      </c>
      <c r="G138" s="52">
        <v>2</v>
      </c>
    </row>
    <row r="139" spans="1:7" x14ac:dyDescent="0.2">
      <c r="A139" s="10">
        <v>44075</v>
      </c>
      <c r="B139" s="39">
        <v>17</v>
      </c>
      <c r="C139" s="38">
        <v>15</v>
      </c>
      <c r="D139" s="36">
        <v>2</v>
      </c>
      <c r="E139" s="39">
        <v>109</v>
      </c>
      <c r="F139" s="38">
        <v>105</v>
      </c>
      <c r="G139" s="52">
        <v>4</v>
      </c>
    </row>
    <row r="140" spans="1:7" x14ac:dyDescent="0.2">
      <c r="A140" s="10">
        <v>44105</v>
      </c>
      <c r="B140" s="39">
        <v>16</v>
      </c>
      <c r="C140" s="38">
        <v>15</v>
      </c>
      <c r="D140" s="36">
        <v>1</v>
      </c>
      <c r="E140" s="39">
        <v>113</v>
      </c>
      <c r="F140" s="38">
        <v>108</v>
      </c>
      <c r="G140" s="52">
        <v>5</v>
      </c>
    </row>
    <row r="141" spans="1:7" x14ac:dyDescent="0.2">
      <c r="A141" s="10">
        <v>44136</v>
      </c>
      <c r="B141" s="39">
        <v>7</v>
      </c>
      <c r="C141" s="37">
        <v>7</v>
      </c>
      <c r="D141" s="11">
        <v>0</v>
      </c>
      <c r="E141" s="39">
        <v>113</v>
      </c>
      <c r="F141" s="11">
        <v>108</v>
      </c>
      <c r="G141" s="46">
        <v>5</v>
      </c>
    </row>
    <row r="142" spans="1:7" x14ac:dyDescent="0.2">
      <c r="A142" s="77">
        <v>44166</v>
      </c>
      <c r="B142" s="78">
        <v>19</v>
      </c>
      <c r="C142" s="79">
        <v>17</v>
      </c>
      <c r="D142" s="80">
        <v>2</v>
      </c>
      <c r="E142" s="78">
        <v>118</v>
      </c>
      <c r="F142" s="79">
        <v>111</v>
      </c>
      <c r="G142" s="81">
        <v>7</v>
      </c>
    </row>
    <row r="143" spans="1:7" x14ac:dyDescent="0.2">
      <c r="A143" s="10">
        <v>44197</v>
      </c>
      <c r="B143" s="39">
        <v>17</v>
      </c>
      <c r="C143" s="38">
        <v>14</v>
      </c>
      <c r="D143" s="36">
        <v>3</v>
      </c>
      <c r="E143" s="39">
        <v>130</v>
      </c>
      <c r="F143" s="38">
        <v>120</v>
      </c>
      <c r="G143" s="52">
        <v>10</v>
      </c>
    </row>
    <row r="144" spans="1:7" x14ac:dyDescent="0.2">
      <c r="A144" s="10">
        <v>44228</v>
      </c>
      <c r="B144" s="39">
        <v>12</v>
      </c>
      <c r="C144" s="38">
        <v>9</v>
      </c>
      <c r="D144" s="36">
        <v>3</v>
      </c>
      <c r="E144" s="39">
        <v>137</v>
      </c>
      <c r="F144" s="38">
        <v>124</v>
      </c>
      <c r="G144" s="52">
        <v>13</v>
      </c>
    </row>
    <row r="145" spans="1:7" x14ac:dyDescent="0.2">
      <c r="A145" s="10">
        <v>44256</v>
      </c>
      <c r="B145" s="39">
        <v>24</v>
      </c>
      <c r="C145" s="38">
        <v>18</v>
      </c>
      <c r="D145" s="36">
        <v>6</v>
      </c>
      <c r="E145" s="39">
        <v>146</v>
      </c>
      <c r="F145" s="38">
        <v>129</v>
      </c>
      <c r="G145" s="52">
        <v>17</v>
      </c>
    </row>
    <row r="146" spans="1:7" x14ac:dyDescent="0.2">
      <c r="A146" s="10">
        <v>44287</v>
      </c>
      <c r="B146" s="39">
        <v>21</v>
      </c>
      <c r="C146" s="38">
        <v>16</v>
      </c>
      <c r="D146" s="36">
        <v>5</v>
      </c>
      <c r="E146" s="39">
        <v>157</v>
      </c>
      <c r="F146" s="38">
        <v>135</v>
      </c>
      <c r="G146" s="52">
        <v>22</v>
      </c>
    </row>
    <row r="147" spans="1:7" x14ac:dyDescent="0.2">
      <c r="A147" s="10">
        <v>44317</v>
      </c>
      <c r="B147" s="39">
        <v>21</v>
      </c>
      <c r="C147" s="38">
        <v>12</v>
      </c>
      <c r="D147" s="36">
        <v>9</v>
      </c>
      <c r="E147" s="39">
        <v>166</v>
      </c>
      <c r="F147" s="38">
        <v>139</v>
      </c>
      <c r="G147" s="52">
        <v>27</v>
      </c>
    </row>
    <row r="148" spans="1:7" x14ac:dyDescent="0.2">
      <c r="A148" s="10">
        <v>44348</v>
      </c>
      <c r="B148" s="39">
        <v>33</v>
      </c>
      <c r="C148" s="38">
        <v>14</v>
      </c>
      <c r="D148" s="36">
        <v>19</v>
      </c>
      <c r="E148" s="39">
        <v>180</v>
      </c>
      <c r="F148" s="38">
        <v>138</v>
      </c>
      <c r="G148" s="52">
        <v>42</v>
      </c>
    </row>
    <row r="149" spans="1:7" x14ac:dyDescent="0.2">
      <c r="A149" s="10">
        <v>44378</v>
      </c>
      <c r="B149" s="39">
        <v>30</v>
      </c>
      <c r="C149" s="38">
        <v>15</v>
      </c>
      <c r="D149" s="36">
        <v>15</v>
      </c>
      <c r="E149" s="39">
        <v>197</v>
      </c>
      <c r="F149" s="38">
        <v>142</v>
      </c>
      <c r="G149" s="52">
        <v>55</v>
      </c>
    </row>
    <row r="150" spans="1:7" x14ac:dyDescent="0.2">
      <c r="A150" s="10">
        <v>44409</v>
      </c>
      <c r="B150" s="39">
        <v>29</v>
      </c>
      <c r="C150" s="38">
        <v>18</v>
      </c>
      <c r="D150" s="36">
        <v>11</v>
      </c>
      <c r="E150" s="39">
        <v>209</v>
      </c>
      <c r="F150" s="38">
        <v>146</v>
      </c>
      <c r="G150" s="52">
        <v>63</v>
      </c>
    </row>
    <row r="151" spans="1:7" x14ac:dyDescent="0.2">
      <c r="A151" s="10">
        <v>44440</v>
      </c>
      <c r="B151" s="39">
        <v>51</v>
      </c>
      <c r="C151" s="38">
        <v>36</v>
      </c>
      <c r="D151" s="36">
        <v>15</v>
      </c>
      <c r="E151" s="39">
        <v>231</v>
      </c>
      <c r="F151" s="38">
        <v>163</v>
      </c>
      <c r="G151" s="52">
        <v>68</v>
      </c>
    </row>
    <row r="152" spans="1:7" x14ac:dyDescent="0.2">
      <c r="A152" s="10">
        <v>44470</v>
      </c>
      <c r="B152" s="39">
        <v>47</v>
      </c>
      <c r="C152" s="38">
        <v>21</v>
      </c>
      <c r="D152" s="36">
        <v>26</v>
      </c>
      <c r="E152" s="39">
        <v>252</v>
      </c>
      <c r="F152" s="38">
        <v>168</v>
      </c>
      <c r="G152" s="52">
        <v>84</v>
      </c>
    </row>
    <row r="153" spans="1:7" x14ac:dyDescent="0.2">
      <c r="A153" s="10">
        <v>44501</v>
      </c>
      <c r="B153" s="39">
        <v>32</v>
      </c>
      <c r="C153" s="38">
        <v>13</v>
      </c>
      <c r="D153" s="36">
        <v>19</v>
      </c>
      <c r="E153" s="39">
        <v>264</v>
      </c>
      <c r="F153" s="38">
        <v>168</v>
      </c>
      <c r="G153" s="52">
        <v>96</v>
      </c>
    </row>
    <row r="154" spans="1:7" x14ac:dyDescent="0.2">
      <c r="A154" s="77">
        <v>44531</v>
      </c>
      <c r="B154" s="78">
        <v>40</v>
      </c>
      <c r="C154" s="79">
        <v>27</v>
      </c>
      <c r="D154" s="80">
        <v>13</v>
      </c>
      <c r="E154" s="78">
        <v>278</v>
      </c>
      <c r="F154" s="79">
        <v>178</v>
      </c>
      <c r="G154" s="81">
        <v>100</v>
      </c>
    </row>
    <row r="155" spans="1:7" x14ac:dyDescent="0.2">
      <c r="A155" s="10">
        <v>44562</v>
      </c>
      <c r="B155" s="39">
        <v>52</v>
      </c>
      <c r="C155" s="38">
        <v>37</v>
      </c>
      <c r="D155" s="36">
        <v>15</v>
      </c>
      <c r="E155" s="39">
        <v>302</v>
      </c>
      <c r="F155" s="38">
        <v>196</v>
      </c>
      <c r="G155" s="52">
        <v>106</v>
      </c>
    </row>
    <row r="156" spans="1:7" x14ac:dyDescent="0.2">
      <c r="A156" s="10">
        <v>44593</v>
      </c>
      <c r="B156" s="39">
        <v>34</v>
      </c>
      <c r="C156" s="38">
        <v>18</v>
      </c>
      <c r="D156" s="36">
        <v>16</v>
      </c>
      <c r="E156" s="39">
        <v>313</v>
      </c>
      <c r="F156" s="38">
        <v>203</v>
      </c>
      <c r="G156" s="52">
        <v>110</v>
      </c>
    </row>
    <row r="157" spans="1:7" x14ac:dyDescent="0.2">
      <c r="A157" s="10">
        <v>44621</v>
      </c>
      <c r="B157" s="39">
        <v>28</v>
      </c>
      <c r="C157" s="38">
        <v>10</v>
      </c>
      <c r="D157" s="36">
        <v>18</v>
      </c>
      <c r="E157" s="39">
        <v>315</v>
      </c>
      <c r="F157" s="38">
        <v>197</v>
      </c>
      <c r="G157" s="52">
        <v>118</v>
      </c>
    </row>
    <row r="158" spans="1:7" x14ac:dyDescent="0.2">
      <c r="A158" s="10">
        <v>44652</v>
      </c>
      <c r="B158" s="39">
        <v>32</v>
      </c>
      <c r="C158" s="38">
        <v>20</v>
      </c>
      <c r="D158" s="36">
        <v>12</v>
      </c>
      <c r="E158" s="39">
        <v>323</v>
      </c>
      <c r="F158" s="38">
        <v>202</v>
      </c>
      <c r="G158" s="52">
        <v>121</v>
      </c>
    </row>
    <row r="159" spans="1:7" x14ac:dyDescent="0.2">
      <c r="A159" s="10">
        <v>44682</v>
      </c>
      <c r="B159" s="39">
        <v>11</v>
      </c>
      <c r="C159" s="38">
        <v>10</v>
      </c>
      <c r="D159" s="36">
        <v>1</v>
      </c>
      <c r="E159" s="39">
        <v>315</v>
      </c>
      <c r="F159" s="38">
        <v>205</v>
      </c>
      <c r="G159" s="52">
        <v>110</v>
      </c>
    </row>
    <row r="160" spans="1:7" x14ac:dyDescent="0.2">
      <c r="A160" s="10">
        <v>44713</v>
      </c>
      <c r="B160" s="39">
        <v>15</v>
      </c>
      <c r="C160" s="38">
        <v>12</v>
      </c>
      <c r="D160" s="36">
        <v>3</v>
      </c>
      <c r="E160" s="39">
        <v>303</v>
      </c>
      <c r="F160" s="38">
        <v>205</v>
      </c>
      <c r="G160" s="52">
        <v>98</v>
      </c>
    </row>
    <row r="161" spans="1:7" x14ac:dyDescent="0.2">
      <c r="A161" s="10">
        <v>44743</v>
      </c>
      <c r="B161" s="39">
        <v>11</v>
      </c>
      <c r="C161" s="38">
        <v>6</v>
      </c>
      <c r="D161" s="36">
        <v>5</v>
      </c>
      <c r="E161" s="39">
        <v>277</v>
      </c>
      <c r="F161" s="38">
        <v>190</v>
      </c>
      <c r="G161" s="52">
        <v>87</v>
      </c>
    </row>
    <row r="162" spans="1:7" x14ac:dyDescent="0.2">
      <c r="A162" s="10">
        <v>44774</v>
      </c>
      <c r="B162" s="39">
        <v>16</v>
      </c>
      <c r="C162" s="38">
        <v>12</v>
      </c>
      <c r="D162" s="36">
        <v>4</v>
      </c>
      <c r="E162" s="39">
        <v>255</v>
      </c>
      <c r="F162" s="38">
        <v>183</v>
      </c>
      <c r="G162" s="52">
        <v>72</v>
      </c>
    </row>
    <row r="163" spans="1:7" x14ac:dyDescent="0.2">
      <c r="A163" s="10">
        <v>44805</v>
      </c>
      <c r="B163" s="39">
        <v>18</v>
      </c>
      <c r="C163" s="38">
        <v>14</v>
      </c>
      <c r="D163" s="36">
        <v>4</v>
      </c>
      <c r="E163" s="39">
        <v>220</v>
      </c>
      <c r="F163" s="38">
        <v>165</v>
      </c>
      <c r="G163" s="52">
        <v>55</v>
      </c>
    </row>
    <row r="164" spans="1:7" x14ac:dyDescent="0.2">
      <c r="A164" s="10">
        <v>44835</v>
      </c>
      <c r="B164" s="39">
        <v>33</v>
      </c>
      <c r="C164" s="38">
        <v>28</v>
      </c>
      <c r="D164" s="36">
        <v>5</v>
      </c>
      <c r="E164" s="39">
        <v>206</v>
      </c>
      <c r="F164" s="38">
        <v>161</v>
      </c>
      <c r="G164" s="52">
        <v>45</v>
      </c>
    </row>
    <row r="165" spans="1:7" x14ac:dyDescent="0.2">
      <c r="A165" s="10">
        <v>44866</v>
      </c>
      <c r="B165" s="39">
        <v>13</v>
      </c>
      <c r="C165" s="38">
        <v>9</v>
      </c>
      <c r="D165" s="36">
        <v>4</v>
      </c>
      <c r="E165" s="39">
        <v>197</v>
      </c>
      <c r="F165" s="38">
        <v>155</v>
      </c>
      <c r="G165" s="52">
        <v>42</v>
      </c>
    </row>
    <row r="166" spans="1:7" x14ac:dyDescent="0.2">
      <c r="A166" s="77">
        <v>44896</v>
      </c>
      <c r="B166" s="78">
        <v>19</v>
      </c>
      <c r="C166" s="79">
        <v>15</v>
      </c>
      <c r="D166" s="80">
        <v>4</v>
      </c>
      <c r="E166" s="78">
        <v>192</v>
      </c>
      <c r="F166" s="79">
        <v>149</v>
      </c>
      <c r="G166" s="81">
        <v>43</v>
      </c>
    </row>
    <row r="167" spans="1:7" x14ac:dyDescent="0.2">
      <c r="A167" s="10">
        <v>44927</v>
      </c>
      <c r="B167" s="39">
        <v>19</v>
      </c>
      <c r="C167" s="38">
        <v>16</v>
      </c>
      <c r="D167" s="36">
        <v>3</v>
      </c>
      <c r="E167" s="39">
        <v>170</v>
      </c>
      <c r="F167" s="38">
        <v>133</v>
      </c>
      <c r="G167" s="52">
        <v>37</v>
      </c>
    </row>
    <row r="168" spans="1:7" x14ac:dyDescent="0.2">
      <c r="A168" s="10">
        <v>44958</v>
      </c>
      <c r="B168" s="39">
        <v>12</v>
      </c>
      <c r="C168" s="38">
        <v>11</v>
      </c>
      <c r="D168" s="36">
        <v>1</v>
      </c>
      <c r="E168" s="39">
        <v>156</v>
      </c>
      <c r="F168" s="38">
        <v>130</v>
      </c>
      <c r="G168" s="52">
        <v>26</v>
      </c>
    </row>
    <row r="169" spans="1:7" x14ac:dyDescent="0.2">
      <c r="A169" s="10">
        <v>44986</v>
      </c>
      <c r="B169" s="39">
        <v>16</v>
      </c>
      <c r="C169" s="38">
        <v>12</v>
      </c>
      <c r="D169" s="36">
        <v>4</v>
      </c>
      <c r="E169" s="39">
        <v>147</v>
      </c>
      <c r="F169" s="38">
        <v>123</v>
      </c>
      <c r="G169" s="52">
        <v>24</v>
      </c>
    </row>
    <row r="170" spans="1:7" x14ac:dyDescent="0.2">
      <c r="A170" s="10">
        <v>45017</v>
      </c>
      <c r="B170" s="39">
        <v>18</v>
      </c>
      <c r="C170" s="38">
        <v>12</v>
      </c>
      <c r="D170" s="36">
        <v>6</v>
      </c>
      <c r="E170" s="39">
        <v>144</v>
      </c>
      <c r="F170" s="38">
        <v>120</v>
      </c>
      <c r="G170" s="52">
        <v>24</v>
      </c>
    </row>
    <row r="171" spans="1:7" x14ac:dyDescent="0.2">
      <c r="A171" s="10">
        <v>45047</v>
      </c>
      <c r="B171" s="39">
        <v>12</v>
      </c>
      <c r="C171" s="38">
        <v>11</v>
      </c>
      <c r="D171" s="36">
        <v>1</v>
      </c>
      <c r="E171" s="39">
        <v>137</v>
      </c>
      <c r="F171" s="38">
        <v>116</v>
      </c>
      <c r="G171" s="52">
        <v>21</v>
      </c>
    </row>
    <row r="172" spans="1:7" x14ac:dyDescent="0.2">
      <c r="A172" s="10">
        <v>45078</v>
      </c>
      <c r="B172" s="39">
        <v>15</v>
      </c>
      <c r="C172" s="38">
        <v>13</v>
      </c>
      <c r="D172" s="36">
        <v>2</v>
      </c>
      <c r="E172" s="39">
        <v>135</v>
      </c>
      <c r="F172" s="38">
        <v>114</v>
      </c>
      <c r="G172" s="52">
        <v>21</v>
      </c>
    </row>
    <row r="173" spans="1:7" x14ac:dyDescent="0.2">
      <c r="A173" s="10">
        <v>45108</v>
      </c>
      <c r="B173" s="39">
        <v>16</v>
      </c>
      <c r="C173" s="38">
        <v>15</v>
      </c>
      <c r="D173" s="36">
        <v>1</v>
      </c>
      <c r="E173" s="39">
        <v>121</v>
      </c>
      <c r="F173" s="38">
        <v>103</v>
      </c>
      <c r="G173" s="52">
        <v>18</v>
      </c>
    </row>
    <row r="174" spans="1:7" x14ac:dyDescent="0.2">
      <c r="A174" s="10">
        <v>45139</v>
      </c>
      <c r="B174" s="39">
        <v>11</v>
      </c>
      <c r="C174" s="38">
        <v>8</v>
      </c>
      <c r="D174" s="36">
        <v>3</v>
      </c>
      <c r="E174" s="39">
        <v>123</v>
      </c>
      <c r="F174" s="38">
        <v>104</v>
      </c>
      <c r="G174" s="52">
        <v>19</v>
      </c>
    </row>
    <row r="175" spans="1:7" x14ac:dyDescent="0.2">
      <c r="A175" s="10">
        <v>45170</v>
      </c>
      <c r="B175" s="39">
        <v>18</v>
      </c>
      <c r="C175" s="38">
        <v>13</v>
      </c>
      <c r="D175" s="36">
        <v>5</v>
      </c>
      <c r="E175" s="39">
        <v>124</v>
      </c>
      <c r="F175" s="38">
        <v>103</v>
      </c>
      <c r="G175" s="52">
        <v>21</v>
      </c>
    </row>
    <row r="176" spans="1:7" x14ac:dyDescent="0.2">
      <c r="A176" s="10">
        <v>45200</v>
      </c>
      <c r="B176" s="39">
        <v>11</v>
      </c>
      <c r="C176" s="38">
        <v>9</v>
      </c>
      <c r="D176" s="36">
        <v>2</v>
      </c>
      <c r="E176" s="39">
        <v>119</v>
      </c>
      <c r="F176" s="38">
        <v>100</v>
      </c>
      <c r="G176" s="52">
        <v>19</v>
      </c>
    </row>
    <row r="177" spans="1:7" x14ac:dyDescent="0.2">
      <c r="A177" s="10">
        <v>45231</v>
      </c>
      <c r="B177" s="39">
        <v>11</v>
      </c>
      <c r="C177" s="38">
        <v>8</v>
      </c>
      <c r="D177" s="36">
        <v>3</v>
      </c>
      <c r="E177" s="39">
        <v>119</v>
      </c>
      <c r="F177" s="38">
        <v>98</v>
      </c>
      <c r="G177" s="52">
        <v>21</v>
      </c>
    </row>
    <row r="178" spans="1:7" x14ac:dyDescent="0.2">
      <c r="A178" s="77">
        <v>45261</v>
      </c>
      <c r="B178" s="78">
        <v>11</v>
      </c>
      <c r="C178" s="79">
        <v>6</v>
      </c>
      <c r="D178" s="80">
        <v>5</v>
      </c>
      <c r="E178" s="78">
        <v>117</v>
      </c>
      <c r="F178" s="79">
        <v>92</v>
      </c>
      <c r="G178" s="81">
        <v>25</v>
      </c>
    </row>
    <row r="179" spans="1:7" x14ac:dyDescent="0.2">
      <c r="A179" s="10">
        <v>45292</v>
      </c>
      <c r="B179" s="39">
        <v>20</v>
      </c>
      <c r="C179" s="38">
        <v>18</v>
      </c>
      <c r="D179" s="36">
        <v>2</v>
      </c>
      <c r="E179" s="39">
        <v>121</v>
      </c>
      <c r="F179" s="38">
        <v>97</v>
      </c>
      <c r="G179" s="52">
        <v>24</v>
      </c>
    </row>
    <row r="180" spans="1:7" x14ac:dyDescent="0.2">
      <c r="A180" s="10">
        <v>45323</v>
      </c>
      <c r="B180" s="39">
        <v>13</v>
      </c>
      <c r="C180" s="38">
        <v>10</v>
      </c>
      <c r="D180" s="36">
        <v>3</v>
      </c>
      <c r="E180" s="39">
        <v>121</v>
      </c>
      <c r="F180" s="38">
        <v>95</v>
      </c>
      <c r="G180" s="52">
        <v>26</v>
      </c>
    </row>
    <row r="181" spans="1:7" x14ac:dyDescent="0.2">
      <c r="A181" s="10">
        <v>45352</v>
      </c>
      <c r="B181" s="39">
        <v>16</v>
      </c>
      <c r="C181" s="38">
        <v>14</v>
      </c>
      <c r="D181" s="36">
        <v>2</v>
      </c>
      <c r="E181" s="39">
        <v>120</v>
      </c>
      <c r="F181" s="38">
        <v>97</v>
      </c>
      <c r="G181" s="52">
        <v>23</v>
      </c>
    </row>
    <row r="182" spans="1:7" x14ac:dyDescent="0.2">
      <c r="A182" s="10">
        <v>45383</v>
      </c>
      <c r="B182" s="39">
        <v>16</v>
      </c>
      <c r="C182" s="38">
        <v>13</v>
      </c>
      <c r="D182" s="36">
        <v>3</v>
      </c>
      <c r="E182" s="39">
        <v>117</v>
      </c>
      <c r="F182" s="38">
        <v>97</v>
      </c>
      <c r="G182" s="52">
        <v>20</v>
      </c>
    </row>
    <row r="183" spans="1:7" x14ac:dyDescent="0.2">
      <c r="A183" s="10">
        <v>45413</v>
      </c>
      <c r="B183" s="39">
        <v>6</v>
      </c>
      <c r="C183" s="38">
        <v>6</v>
      </c>
      <c r="D183" s="36">
        <v>0</v>
      </c>
      <c r="E183" s="39">
        <v>114</v>
      </c>
      <c r="F183" s="38">
        <v>95</v>
      </c>
      <c r="G183" s="52">
        <v>19</v>
      </c>
    </row>
    <row r="184" spans="1:7" x14ac:dyDescent="0.2">
      <c r="A184" s="10">
        <v>45444</v>
      </c>
      <c r="B184" s="39">
        <v>8</v>
      </c>
      <c r="C184" s="38">
        <v>8</v>
      </c>
      <c r="D184" s="36">
        <v>0</v>
      </c>
      <c r="E184" s="39">
        <v>111</v>
      </c>
      <c r="F184" s="38">
        <v>94</v>
      </c>
      <c r="G184" s="52">
        <v>17</v>
      </c>
    </row>
    <row r="185" spans="1:7" x14ac:dyDescent="0.2">
      <c r="A185" s="10">
        <v>45474</v>
      </c>
      <c r="B185" s="39">
        <v>11</v>
      </c>
      <c r="C185" s="38">
        <v>11</v>
      </c>
      <c r="D185" s="36">
        <v>0</v>
      </c>
      <c r="E185" s="39">
        <v>102</v>
      </c>
      <c r="F185" s="38">
        <v>86</v>
      </c>
      <c r="G185" s="52">
        <v>16</v>
      </c>
    </row>
    <row r="186" spans="1:7" x14ac:dyDescent="0.2">
      <c r="A186" s="10">
        <v>45505</v>
      </c>
      <c r="B186" s="39">
        <v>9</v>
      </c>
      <c r="C186" s="38">
        <v>9</v>
      </c>
      <c r="D186" s="36">
        <v>0</v>
      </c>
      <c r="E186" s="39">
        <v>99</v>
      </c>
      <c r="F186" s="11">
        <v>84</v>
      </c>
      <c r="G186" s="46">
        <v>15</v>
      </c>
    </row>
    <row r="187" spans="1:7" x14ac:dyDescent="0.2">
      <c r="A187" s="10">
        <v>45536</v>
      </c>
      <c r="B187" s="39">
        <v>8</v>
      </c>
      <c r="C187" s="38">
        <v>8</v>
      </c>
      <c r="D187" s="36">
        <v>0</v>
      </c>
      <c r="E187" s="39">
        <v>91</v>
      </c>
      <c r="F187" s="38">
        <v>82</v>
      </c>
      <c r="G187" s="52">
        <v>9</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87"/>
  <sheetViews>
    <sheetView zoomScaleNormal="100" workbookViewId="0">
      <pane xSplit="1" ySplit="10" topLeftCell="B176" activePane="bottomRight" state="frozen"/>
      <selection activeCell="B4" sqref="B4:K4"/>
      <selection pane="topRight" activeCell="B4" sqref="B4:K4"/>
      <selection pane="bottomLeft" activeCell="B4" sqref="B4:K4"/>
      <selection pane="bottomRight" activeCell="B4" sqref="B4:K4"/>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31</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93</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510</v>
      </c>
      <c r="C11" s="38">
        <v>321</v>
      </c>
      <c r="D11" s="36">
        <v>189</v>
      </c>
      <c r="E11" s="39">
        <v>496</v>
      </c>
      <c r="F11" s="38">
        <v>318</v>
      </c>
      <c r="G11" s="52">
        <v>178</v>
      </c>
    </row>
    <row r="12" spans="1:11" x14ac:dyDescent="0.2">
      <c r="A12" s="10">
        <v>40210</v>
      </c>
      <c r="B12" s="39">
        <v>567</v>
      </c>
      <c r="C12" s="38">
        <v>333</v>
      </c>
      <c r="D12" s="36">
        <v>234</v>
      </c>
      <c r="E12" s="39">
        <v>1017</v>
      </c>
      <c r="F12" s="38">
        <v>633</v>
      </c>
      <c r="G12" s="52">
        <v>384</v>
      </c>
    </row>
    <row r="13" spans="1:11" x14ac:dyDescent="0.2">
      <c r="A13" s="10">
        <v>40238</v>
      </c>
      <c r="B13" s="39">
        <v>882</v>
      </c>
      <c r="C13" s="38">
        <v>573</v>
      </c>
      <c r="D13" s="36">
        <v>309</v>
      </c>
      <c r="E13" s="39">
        <v>1826</v>
      </c>
      <c r="F13" s="38">
        <v>1177</v>
      </c>
      <c r="G13" s="52">
        <v>649</v>
      </c>
    </row>
    <row r="14" spans="1:11" x14ac:dyDescent="0.2">
      <c r="A14" s="10">
        <v>40269</v>
      </c>
      <c r="B14" s="39">
        <v>690</v>
      </c>
      <c r="C14" s="38">
        <v>452</v>
      </c>
      <c r="D14" s="36">
        <v>238</v>
      </c>
      <c r="E14" s="39">
        <v>2422</v>
      </c>
      <c r="F14" s="38">
        <v>1587</v>
      </c>
      <c r="G14" s="52">
        <v>835</v>
      </c>
    </row>
    <row r="15" spans="1:11" x14ac:dyDescent="0.2">
      <c r="A15" s="10">
        <v>40299</v>
      </c>
      <c r="B15" s="39">
        <v>566</v>
      </c>
      <c r="C15" s="38">
        <v>446</v>
      </c>
      <c r="D15" s="36">
        <v>120</v>
      </c>
      <c r="E15" s="39">
        <v>2878</v>
      </c>
      <c r="F15" s="38">
        <v>1977</v>
      </c>
      <c r="G15" s="52">
        <v>901</v>
      </c>
    </row>
    <row r="16" spans="1:11" x14ac:dyDescent="0.2">
      <c r="A16" s="10">
        <v>40330</v>
      </c>
      <c r="B16" s="39">
        <v>554</v>
      </c>
      <c r="C16" s="38">
        <v>454</v>
      </c>
      <c r="D16" s="36">
        <v>100</v>
      </c>
      <c r="E16" s="39">
        <v>3330</v>
      </c>
      <c r="F16" s="38">
        <v>2375</v>
      </c>
      <c r="G16" s="52">
        <v>955</v>
      </c>
    </row>
    <row r="17" spans="1:7" x14ac:dyDescent="0.2">
      <c r="A17" s="10">
        <v>40360</v>
      </c>
      <c r="B17" s="39">
        <v>388</v>
      </c>
      <c r="C17" s="38">
        <v>360</v>
      </c>
      <c r="D17" s="36">
        <v>28</v>
      </c>
      <c r="E17" s="39">
        <v>3448</v>
      </c>
      <c r="F17" s="38">
        <v>2524</v>
      </c>
      <c r="G17" s="52">
        <v>924</v>
      </c>
    </row>
    <row r="18" spans="1:7" x14ac:dyDescent="0.2">
      <c r="A18" s="10">
        <v>40391</v>
      </c>
      <c r="B18" s="39">
        <v>284</v>
      </c>
      <c r="C18" s="38">
        <v>259</v>
      </c>
      <c r="D18" s="36">
        <v>25</v>
      </c>
      <c r="E18" s="39">
        <v>3481</v>
      </c>
      <c r="F18" s="38">
        <v>2590</v>
      </c>
      <c r="G18" s="52">
        <v>891</v>
      </c>
    </row>
    <row r="19" spans="1:7" x14ac:dyDescent="0.2">
      <c r="A19" s="10">
        <v>40422</v>
      </c>
      <c r="B19" s="39">
        <v>762</v>
      </c>
      <c r="C19" s="38">
        <v>736</v>
      </c>
      <c r="D19" s="36">
        <v>26</v>
      </c>
      <c r="E19" s="39">
        <v>3848</v>
      </c>
      <c r="F19" s="38">
        <v>2990</v>
      </c>
      <c r="G19" s="52">
        <v>858</v>
      </c>
    </row>
    <row r="20" spans="1:7" x14ac:dyDescent="0.2">
      <c r="A20" s="10">
        <v>40452</v>
      </c>
      <c r="B20" s="39">
        <v>597</v>
      </c>
      <c r="C20" s="38">
        <v>572</v>
      </c>
      <c r="D20" s="36">
        <v>25</v>
      </c>
      <c r="E20" s="39">
        <v>4092</v>
      </c>
      <c r="F20" s="38">
        <v>3289</v>
      </c>
      <c r="G20" s="52">
        <v>803</v>
      </c>
    </row>
    <row r="21" spans="1:7" x14ac:dyDescent="0.2">
      <c r="A21" s="10">
        <v>40483</v>
      </c>
      <c r="B21" s="39">
        <v>390</v>
      </c>
      <c r="C21" s="38">
        <v>366</v>
      </c>
      <c r="D21" s="36">
        <v>24</v>
      </c>
      <c r="E21" s="39">
        <v>4153</v>
      </c>
      <c r="F21" s="38">
        <v>3375</v>
      </c>
      <c r="G21" s="52">
        <v>778</v>
      </c>
    </row>
    <row r="22" spans="1:7" x14ac:dyDescent="0.2">
      <c r="A22" s="77">
        <v>40513</v>
      </c>
      <c r="B22" s="78">
        <v>134</v>
      </c>
      <c r="C22" s="79">
        <v>123</v>
      </c>
      <c r="D22" s="80">
        <v>11</v>
      </c>
      <c r="E22" s="78">
        <v>3936</v>
      </c>
      <c r="F22" s="79">
        <v>3190</v>
      </c>
      <c r="G22" s="81">
        <v>746</v>
      </c>
    </row>
    <row r="23" spans="1:7" x14ac:dyDescent="0.2">
      <c r="A23" s="10">
        <v>40544</v>
      </c>
      <c r="B23" s="39">
        <v>374</v>
      </c>
      <c r="C23" s="38">
        <v>342</v>
      </c>
      <c r="D23" s="36">
        <v>32</v>
      </c>
      <c r="E23" s="39">
        <v>3851</v>
      </c>
      <c r="F23" s="38">
        <v>3156</v>
      </c>
      <c r="G23" s="52">
        <v>695</v>
      </c>
    </row>
    <row r="24" spans="1:7" x14ac:dyDescent="0.2">
      <c r="A24" s="10">
        <v>40575</v>
      </c>
      <c r="B24" s="39">
        <v>504</v>
      </c>
      <c r="C24" s="38">
        <v>433</v>
      </c>
      <c r="D24" s="36">
        <v>71</v>
      </c>
      <c r="E24" s="39">
        <v>3956</v>
      </c>
      <c r="F24" s="38">
        <v>3274</v>
      </c>
      <c r="G24" s="52">
        <v>682</v>
      </c>
    </row>
    <row r="25" spans="1:7" x14ac:dyDescent="0.2">
      <c r="A25" s="10">
        <v>40603</v>
      </c>
      <c r="B25" s="39">
        <v>675</v>
      </c>
      <c r="C25" s="38">
        <v>631</v>
      </c>
      <c r="D25" s="36">
        <v>44</v>
      </c>
      <c r="E25" s="39">
        <v>3744</v>
      </c>
      <c r="F25" s="38">
        <v>3153</v>
      </c>
      <c r="G25" s="52">
        <v>591</v>
      </c>
    </row>
    <row r="26" spans="1:7" x14ac:dyDescent="0.2">
      <c r="A26" s="10">
        <v>40634</v>
      </c>
      <c r="B26" s="39">
        <v>400</v>
      </c>
      <c r="C26" s="38">
        <v>368</v>
      </c>
      <c r="D26" s="36">
        <v>32</v>
      </c>
      <c r="E26" s="39">
        <v>3383</v>
      </c>
      <c r="F26" s="38">
        <v>2879</v>
      </c>
      <c r="G26" s="52">
        <v>504</v>
      </c>
    </row>
    <row r="27" spans="1:7" x14ac:dyDescent="0.2">
      <c r="A27" s="10">
        <v>40664</v>
      </c>
      <c r="B27" s="39">
        <v>161</v>
      </c>
      <c r="C27" s="38">
        <v>142</v>
      </c>
      <c r="D27" s="36">
        <v>19</v>
      </c>
      <c r="E27" s="39">
        <v>2975</v>
      </c>
      <c r="F27" s="38">
        <v>2538</v>
      </c>
      <c r="G27" s="52">
        <v>437</v>
      </c>
    </row>
    <row r="28" spans="1:7" x14ac:dyDescent="0.2">
      <c r="A28" s="10">
        <v>40695</v>
      </c>
      <c r="B28" s="39">
        <v>137</v>
      </c>
      <c r="C28" s="38">
        <v>112</v>
      </c>
      <c r="D28" s="36">
        <v>25</v>
      </c>
      <c r="E28" s="39">
        <v>2843</v>
      </c>
      <c r="F28" s="38">
        <v>2452</v>
      </c>
      <c r="G28" s="52">
        <v>391</v>
      </c>
    </row>
    <row r="29" spans="1:7" x14ac:dyDescent="0.2">
      <c r="A29" s="10">
        <v>40725</v>
      </c>
      <c r="B29" s="39">
        <v>236</v>
      </c>
      <c r="C29" s="38">
        <v>213</v>
      </c>
      <c r="D29" s="36">
        <v>23</v>
      </c>
      <c r="E29" s="39">
        <v>2574</v>
      </c>
      <c r="F29" s="38">
        <v>2205</v>
      </c>
      <c r="G29" s="52">
        <v>369</v>
      </c>
    </row>
    <row r="30" spans="1:7" x14ac:dyDescent="0.2">
      <c r="A30" s="10">
        <v>40756</v>
      </c>
      <c r="B30" s="39">
        <v>254</v>
      </c>
      <c r="C30" s="38">
        <v>219</v>
      </c>
      <c r="D30" s="36">
        <v>35</v>
      </c>
      <c r="E30" s="39">
        <v>2369</v>
      </c>
      <c r="F30" s="38">
        <v>1999</v>
      </c>
      <c r="G30" s="52">
        <v>370</v>
      </c>
    </row>
    <row r="31" spans="1:7" x14ac:dyDescent="0.2">
      <c r="A31" s="10">
        <v>40787</v>
      </c>
      <c r="B31" s="39">
        <v>560</v>
      </c>
      <c r="C31" s="38">
        <v>518</v>
      </c>
      <c r="D31" s="36">
        <v>42</v>
      </c>
      <c r="E31" s="39">
        <v>2141</v>
      </c>
      <c r="F31" s="38">
        <v>1768</v>
      </c>
      <c r="G31" s="52">
        <v>373</v>
      </c>
    </row>
    <row r="32" spans="1:7" x14ac:dyDescent="0.2">
      <c r="A32" s="10">
        <v>40817</v>
      </c>
      <c r="B32" s="39">
        <v>475</v>
      </c>
      <c r="C32" s="38">
        <v>397</v>
      </c>
      <c r="D32" s="36">
        <v>78</v>
      </c>
      <c r="E32" s="39">
        <v>2206</v>
      </c>
      <c r="F32" s="38">
        <v>1786</v>
      </c>
      <c r="G32" s="52">
        <v>420</v>
      </c>
    </row>
    <row r="33" spans="1:7" x14ac:dyDescent="0.2">
      <c r="A33" s="10">
        <v>40848</v>
      </c>
      <c r="B33" s="39">
        <v>421</v>
      </c>
      <c r="C33" s="38">
        <v>354</v>
      </c>
      <c r="D33" s="36">
        <v>67</v>
      </c>
      <c r="E33" s="39">
        <v>2437</v>
      </c>
      <c r="F33" s="38">
        <v>1978</v>
      </c>
      <c r="G33" s="52">
        <v>459</v>
      </c>
    </row>
    <row r="34" spans="1:7" x14ac:dyDescent="0.2">
      <c r="A34" s="77">
        <v>40878</v>
      </c>
      <c r="B34" s="78">
        <v>370</v>
      </c>
      <c r="C34" s="79">
        <v>295</v>
      </c>
      <c r="D34" s="80">
        <v>75</v>
      </c>
      <c r="E34" s="78">
        <v>2649</v>
      </c>
      <c r="F34" s="79">
        <v>2140</v>
      </c>
      <c r="G34" s="81">
        <v>509</v>
      </c>
    </row>
    <row r="35" spans="1:7" x14ac:dyDescent="0.2">
      <c r="A35" s="10">
        <v>40909</v>
      </c>
      <c r="B35" s="39">
        <v>597</v>
      </c>
      <c r="C35" s="38">
        <v>498</v>
      </c>
      <c r="D35" s="36">
        <v>99</v>
      </c>
      <c r="E35" s="39">
        <v>2917</v>
      </c>
      <c r="F35" s="38">
        <v>2377</v>
      </c>
      <c r="G35" s="52">
        <v>540</v>
      </c>
    </row>
    <row r="36" spans="1:7" x14ac:dyDescent="0.2">
      <c r="A36" s="10">
        <v>40940</v>
      </c>
      <c r="B36" s="39">
        <v>473</v>
      </c>
      <c r="C36" s="38">
        <v>378</v>
      </c>
      <c r="D36" s="36">
        <v>95</v>
      </c>
      <c r="E36" s="39">
        <v>2995</v>
      </c>
      <c r="F36" s="38">
        <v>2485</v>
      </c>
      <c r="G36" s="52">
        <v>510</v>
      </c>
    </row>
    <row r="37" spans="1:7" x14ac:dyDescent="0.2">
      <c r="A37" s="10">
        <v>40969</v>
      </c>
      <c r="B37" s="39">
        <v>617</v>
      </c>
      <c r="C37" s="38">
        <v>574</v>
      </c>
      <c r="D37" s="36">
        <v>43</v>
      </c>
      <c r="E37" s="39">
        <v>3037</v>
      </c>
      <c r="F37" s="38">
        <v>2555</v>
      </c>
      <c r="G37" s="52">
        <v>482</v>
      </c>
    </row>
    <row r="38" spans="1:7" x14ac:dyDescent="0.2">
      <c r="A38" s="10">
        <v>41000</v>
      </c>
      <c r="B38" s="39">
        <v>462</v>
      </c>
      <c r="C38" s="38">
        <v>429</v>
      </c>
      <c r="D38" s="36">
        <v>33</v>
      </c>
      <c r="E38" s="39">
        <v>3066</v>
      </c>
      <c r="F38" s="38">
        <v>2601</v>
      </c>
      <c r="G38" s="52">
        <v>465</v>
      </c>
    </row>
    <row r="39" spans="1:7" x14ac:dyDescent="0.2">
      <c r="A39" s="10">
        <v>41030</v>
      </c>
      <c r="B39" s="39">
        <v>312</v>
      </c>
      <c r="C39" s="38">
        <v>287</v>
      </c>
      <c r="D39" s="36">
        <v>25</v>
      </c>
      <c r="E39" s="39">
        <v>3060</v>
      </c>
      <c r="F39" s="38">
        <v>2596</v>
      </c>
      <c r="G39" s="52">
        <v>464</v>
      </c>
    </row>
    <row r="40" spans="1:7" x14ac:dyDescent="0.2">
      <c r="A40" s="10">
        <v>41061</v>
      </c>
      <c r="B40" s="39">
        <v>267</v>
      </c>
      <c r="C40" s="38">
        <v>239</v>
      </c>
      <c r="D40" s="36">
        <v>28</v>
      </c>
      <c r="E40" s="39">
        <v>3051</v>
      </c>
      <c r="F40" s="38">
        <v>2602</v>
      </c>
      <c r="G40" s="52">
        <v>449</v>
      </c>
    </row>
    <row r="41" spans="1:7" x14ac:dyDescent="0.2">
      <c r="A41" s="10">
        <v>41091</v>
      </c>
      <c r="B41" s="39">
        <v>404</v>
      </c>
      <c r="C41" s="38">
        <v>378</v>
      </c>
      <c r="D41" s="36">
        <v>26</v>
      </c>
      <c r="E41" s="39">
        <v>2874</v>
      </c>
      <c r="F41" s="38">
        <v>2447</v>
      </c>
      <c r="G41" s="52">
        <v>427</v>
      </c>
    </row>
    <row r="42" spans="1:7" x14ac:dyDescent="0.2">
      <c r="A42" s="10">
        <v>41122</v>
      </c>
      <c r="B42" s="39">
        <v>285</v>
      </c>
      <c r="C42" s="38">
        <v>274</v>
      </c>
      <c r="D42" s="36">
        <v>11</v>
      </c>
      <c r="E42" s="39">
        <v>2663</v>
      </c>
      <c r="F42" s="38">
        <v>2278</v>
      </c>
      <c r="G42" s="52">
        <v>385</v>
      </c>
    </row>
    <row r="43" spans="1:7" x14ac:dyDescent="0.2">
      <c r="A43" s="10">
        <v>41153</v>
      </c>
      <c r="B43" s="39">
        <v>704</v>
      </c>
      <c r="C43" s="38">
        <v>681</v>
      </c>
      <c r="D43" s="36">
        <v>23</v>
      </c>
      <c r="E43" s="39">
        <v>2742</v>
      </c>
      <c r="F43" s="38">
        <v>2373</v>
      </c>
      <c r="G43" s="52">
        <v>369</v>
      </c>
    </row>
    <row r="44" spans="1:7" x14ac:dyDescent="0.2">
      <c r="A44" s="10">
        <v>41183</v>
      </c>
      <c r="B44" s="39">
        <v>560</v>
      </c>
      <c r="C44" s="38">
        <v>540</v>
      </c>
      <c r="D44" s="36">
        <v>20</v>
      </c>
      <c r="E44" s="39">
        <v>2793</v>
      </c>
      <c r="F44" s="38">
        <v>2463</v>
      </c>
      <c r="G44" s="52">
        <v>330</v>
      </c>
    </row>
    <row r="45" spans="1:7" x14ac:dyDescent="0.2">
      <c r="A45" s="10">
        <v>41214</v>
      </c>
      <c r="B45" s="39">
        <v>415</v>
      </c>
      <c r="C45" s="38">
        <v>399</v>
      </c>
      <c r="D45" s="36">
        <v>16</v>
      </c>
      <c r="E45" s="39">
        <v>2858</v>
      </c>
      <c r="F45" s="38">
        <v>2567</v>
      </c>
      <c r="G45" s="52">
        <v>291</v>
      </c>
    </row>
    <row r="46" spans="1:7" x14ac:dyDescent="0.2">
      <c r="A46" s="77">
        <v>41244</v>
      </c>
      <c r="B46" s="78">
        <v>298</v>
      </c>
      <c r="C46" s="79">
        <v>266</v>
      </c>
      <c r="D46" s="80">
        <v>32</v>
      </c>
      <c r="E46" s="78">
        <v>2821</v>
      </c>
      <c r="F46" s="79">
        <v>2561</v>
      </c>
      <c r="G46" s="81">
        <v>260</v>
      </c>
    </row>
    <row r="47" spans="1:7" x14ac:dyDescent="0.2">
      <c r="A47" s="10">
        <v>41275</v>
      </c>
      <c r="B47" s="39">
        <v>457</v>
      </c>
      <c r="C47" s="38">
        <v>429</v>
      </c>
      <c r="D47" s="36">
        <v>28</v>
      </c>
      <c r="E47" s="39">
        <v>2812</v>
      </c>
      <c r="F47" s="38">
        <v>2580</v>
      </c>
      <c r="G47" s="52">
        <v>232</v>
      </c>
    </row>
    <row r="48" spans="1:7" x14ac:dyDescent="0.2">
      <c r="A48" s="10">
        <v>41306</v>
      </c>
      <c r="B48" s="39">
        <v>325</v>
      </c>
      <c r="C48" s="38">
        <v>275</v>
      </c>
      <c r="D48" s="36">
        <v>50</v>
      </c>
      <c r="E48" s="39">
        <v>2796</v>
      </c>
      <c r="F48" s="38">
        <v>2568</v>
      </c>
      <c r="G48" s="52">
        <v>228</v>
      </c>
    </row>
    <row r="49" spans="1:7" x14ac:dyDescent="0.2">
      <c r="A49" s="10">
        <v>41334</v>
      </c>
      <c r="B49" s="39">
        <v>551</v>
      </c>
      <c r="C49" s="38">
        <v>494</v>
      </c>
      <c r="D49" s="36">
        <v>57</v>
      </c>
      <c r="E49" s="39">
        <v>2730</v>
      </c>
      <c r="F49" s="38">
        <v>2491</v>
      </c>
      <c r="G49" s="52">
        <v>239</v>
      </c>
    </row>
    <row r="50" spans="1:7" x14ac:dyDescent="0.2">
      <c r="A50" s="10">
        <v>41365</v>
      </c>
      <c r="B50" s="39">
        <v>537</v>
      </c>
      <c r="C50" s="38">
        <v>474</v>
      </c>
      <c r="D50" s="36">
        <v>63</v>
      </c>
      <c r="E50" s="39">
        <v>2767</v>
      </c>
      <c r="F50" s="38">
        <v>2491</v>
      </c>
      <c r="G50" s="52">
        <v>276</v>
      </c>
    </row>
    <row r="51" spans="1:7" x14ac:dyDescent="0.2">
      <c r="A51" s="10">
        <v>41395</v>
      </c>
      <c r="B51" s="39">
        <v>419</v>
      </c>
      <c r="C51" s="38">
        <v>399</v>
      </c>
      <c r="D51" s="36">
        <v>20</v>
      </c>
      <c r="E51" s="39">
        <v>2788</v>
      </c>
      <c r="F51" s="38">
        <v>2518</v>
      </c>
      <c r="G51" s="52">
        <v>270</v>
      </c>
    </row>
    <row r="52" spans="1:7" x14ac:dyDescent="0.2">
      <c r="A52" s="10">
        <v>41426</v>
      </c>
      <c r="B52" s="39">
        <v>260</v>
      </c>
      <c r="C52" s="38">
        <v>252</v>
      </c>
      <c r="D52" s="36">
        <v>8</v>
      </c>
      <c r="E52" s="39">
        <v>2738</v>
      </c>
      <c r="F52" s="38">
        <v>2494</v>
      </c>
      <c r="G52" s="52">
        <v>244</v>
      </c>
    </row>
    <row r="53" spans="1:7" x14ac:dyDescent="0.2">
      <c r="A53" s="10">
        <v>41456</v>
      </c>
      <c r="B53" s="39">
        <v>528</v>
      </c>
      <c r="C53" s="38">
        <v>499</v>
      </c>
      <c r="D53" s="36">
        <v>29</v>
      </c>
      <c r="E53" s="39">
        <v>2620</v>
      </c>
      <c r="F53" s="38">
        <v>2375</v>
      </c>
      <c r="G53" s="52">
        <v>245</v>
      </c>
    </row>
    <row r="54" spans="1:7" x14ac:dyDescent="0.2">
      <c r="A54" s="10">
        <v>41487</v>
      </c>
      <c r="B54" s="39">
        <v>294</v>
      </c>
      <c r="C54" s="38">
        <v>263</v>
      </c>
      <c r="D54" s="36">
        <v>31</v>
      </c>
      <c r="E54" s="39">
        <v>2591</v>
      </c>
      <c r="F54" s="38">
        <v>2338</v>
      </c>
      <c r="G54" s="52">
        <v>253</v>
      </c>
    </row>
    <row r="55" spans="1:7" x14ac:dyDescent="0.2">
      <c r="A55" s="10">
        <v>41518</v>
      </c>
      <c r="B55" s="39">
        <v>673</v>
      </c>
      <c r="C55" s="38">
        <v>629</v>
      </c>
      <c r="D55" s="36">
        <v>44</v>
      </c>
      <c r="E55" s="39">
        <v>2680</v>
      </c>
      <c r="F55" s="38">
        <v>2416</v>
      </c>
      <c r="G55" s="52">
        <v>264</v>
      </c>
    </row>
    <row r="56" spans="1:7" x14ac:dyDescent="0.2">
      <c r="A56" s="10">
        <v>41548</v>
      </c>
      <c r="B56" s="39">
        <v>666</v>
      </c>
      <c r="C56" s="38">
        <v>605</v>
      </c>
      <c r="D56" s="36">
        <v>61</v>
      </c>
      <c r="E56" s="39">
        <v>2825</v>
      </c>
      <c r="F56" s="38">
        <v>2536</v>
      </c>
      <c r="G56" s="52">
        <v>289</v>
      </c>
    </row>
    <row r="57" spans="1:7" x14ac:dyDescent="0.2">
      <c r="A57" s="10">
        <v>41579</v>
      </c>
      <c r="B57" s="39">
        <v>512</v>
      </c>
      <c r="C57" s="38">
        <v>476</v>
      </c>
      <c r="D57" s="36">
        <v>36</v>
      </c>
      <c r="E57" s="39">
        <v>2942</v>
      </c>
      <c r="F57" s="38">
        <v>2636</v>
      </c>
      <c r="G57" s="52">
        <v>306</v>
      </c>
    </row>
    <row r="58" spans="1:7" x14ac:dyDescent="0.2">
      <c r="A58" s="77">
        <v>41609</v>
      </c>
      <c r="B58" s="78">
        <v>316</v>
      </c>
      <c r="C58" s="79">
        <v>284</v>
      </c>
      <c r="D58" s="80">
        <v>32</v>
      </c>
      <c r="E58" s="78">
        <v>2993</v>
      </c>
      <c r="F58" s="79">
        <v>2679</v>
      </c>
      <c r="G58" s="81">
        <v>314</v>
      </c>
    </row>
    <row r="59" spans="1:7" x14ac:dyDescent="0.2">
      <c r="A59" s="10">
        <v>41640</v>
      </c>
      <c r="B59" s="39">
        <v>585</v>
      </c>
      <c r="C59" s="38">
        <v>517</v>
      </c>
      <c r="D59" s="36">
        <v>68</v>
      </c>
      <c r="E59" s="39">
        <v>3035</v>
      </c>
      <c r="F59" s="38">
        <v>2688</v>
      </c>
      <c r="G59" s="52">
        <v>347</v>
      </c>
    </row>
    <row r="60" spans="1:7" x14ac:dyDescent="0.2">
      <c r="A60" s="10">
        <v>41671</v>
      </c>
      <c r="B60" s="39">
        <v>338</v>
      </c>
      <c r="C60" s="38">
        <v>279</v>
      </c>
      <c r="D60" s="36">
        <v>59</v>
      </c>
      <c r="E60" s="39">
        <v>3103</v>
      </c>
      <c r="F60" s="38">
        <v>2739</v>
      </c>
      <c r="G60" s="52">
        <v>364</v>
      </c>
    </row>
    <row r="61" spans="1:7" x14ac:dyDescent="0.2">
      <c r="A61" s="10">
        <v>41699</v>
      </c>
      <c r="B61" s="39">
        <v>413</v>
      </c>
      <c r="C61" s="38">
        <v>357</v>
      </c>
      <c r="D61" s="36">
        <v>56</v>
      </c>
      <c r="E61" s="39">
        <v>3134</v>
      </c>
      <c r="F61" s="38">
        <v>2757</v>
      </c>
      <c r="G61" s="52">
        <v>377</v>
      </c>
    </row>
    <row r="62" spans="1:7" x14ac:dyDescent="0.2">
      <c r="A62" s="10">
        <v>41730</v>
      </c>
      <c r="B62" s="39">
        <v>371</v>
      </c>
      <c r="C62" s="38">
        <v>345</v>
      </c>
      <c r="D62" s="36">
        <v>26</v>
      </c>
      <c r="E62" s="39">
        <v>3145</v>
      </c>
      <c r="F62" s="38">
        <v>2791</v>
      </c>
      <c r="G62" s="52">
        <v>354</v>
      </c>
    </row>
    <row r="63" spans="1:7" x14ac:dyDescent="0.2">
      <c r="A63" s="10">
        <v>41760</v>
      </c>
      <c r="B63" s="39">
        <v>280</v>
      </c>
      <c r="C63" s="38">
        <v>274</v>
      </c>
      <c r="D63" s="36">
        <v>6</v>
      </c>
      <c r="E63" s="39">
        <v>3131</v>
      </c>
      <c r="F63" s="38">
        <v>2807</v>
      </c>
      <c r="G63" s="52">
        <v>324</v>
      </c>
    </row>
    <row r="64" spans="1:7" x14ac:dyDescent="0.2">
      <c r="A64" s="10">
        <v>41791</v>
      </c>
      <c r="B64" s="39">
        <v>279</v>
      </c>
      <c r="C64" s="38">
        <v>270</v>
      </c>
      <c r="D64" s="36">
        <v>9</v>
      </c>
      <c r="E64" s="39">
        <v>3213</v>
      </c>
      <c r="F64" s="38">
        <v>2899</v>
      </c>
      <c r="G64" s="52">
        <v>314</v>
      </c>
    </row>
    <row r="65" spans="1:7" x14ac:dyDescent="0.2">
      <c r="A65" s="10">
        <v>41821</v>
      </c>
      <c r="B65" s="39">
        <v>260</v>
      </c>
      <c r="C65" s="38">
        <v>244</v>
      </c>
      <c r="D65" s="36">
        <v>16</v>
      </c>
      <c r="E65" s="39">
        <v>3052</v>
      </c>
      <c r="F65" s="38">
        <v>2762</v>
      </c>
      <c r="G65" s="52">
        <v>290</v>
      </c>
    </row>
    <row r="66" spans="1:7" x14ac:dyDescent="0.2">
      <c r="A66" s="10">
        <v>41852</v>
      </c>
      <c r="B66" s="39">
        <v>215</v>
      </c>
      <c r="C66" s="38">
        <v>187</v>
      </c>
      <c r="D66" s="36">
        <v>28</v>
      </c>
      <c r="E66" s="39">
        <v>2985</v>
      </c>
      <c r="F66" s="38">
        <v>2703</v>
      </c>
      <c r="G66" s="52">
        <v>282</v>
      </c>
    </row>
    <row r="67" spans="1:7" x14ac:dyDescent="0.2">
      <c r="A67" s="10">
        <v>41883</v>
      </c>
      <c r="B67" s="39">
        <v>698</v>
      </c>
      <c r="C67" s="38">
        <v>662</v>
      </c>
      <c r="D67" s="36">
        <v>36</v>
      </c>
      <c r="E67" s="39">
        <v>3107</v>
      </c>
      <c r="F67" s="38">
        <v>2829</v>
      </c>
      <c r="G67" s="52">
        <v>278</v>
      </c>
    </row>
    <row r="68" spans="1:7" x14ac:dyDescent="0.2">
      <c r="A68" s="10">
        <v>41913</v>
      </c>
      <c r="B68" s="39">
        <v>501</v>
      </c>
      <c r="C68" s="38">
        <v>465</v>
      </c>
      <c r="D68" s="36">
        <v>36</v>
      </c>
      <c r="E68" s="39">
        <v>3026</v>
      </c>
      <c r="F68" s="38">
        <v>2770</v>
      </c>
      <c r="G68" s="52">
        <v>256</v>
      </c>
    </row>
    <row r="69" spans="1:7" x14ac:dyDescent="0.2">
      <c r="A69" s="10">
        <v>41944</v>
      </c>
      <c r="B69" s="39">
        <v>508</v>
      </c>
      <c r="C69" s="38">
        <v>480</v>
      </c>
      <c r="D69" s="36">
        <v>28</v>
      </c>
      <c r="E69" s="39">
        <v>3095</v>
      </c>
      <c r="F69" s="38">
        <v>2841</v>
      </c>
      <c r="G69" s="52">
        <v>254</v>
      </c>
    </row>
    <row r="70" spans="1:7" x14ac:dyDescent="0.2">
      <c r="A70" s="77">
        <v>41974</v>
      </c>
      <c r="B70" s="78">
        <v>309</v>
      </c>
      <c r="C70" s="79">
        <v>273</v>
      </c>
      <c r="D70" s="80">
        <v>36</v>
      </c>
      <c r="E70" s="78">
        <v>3109</v>
      </c>
      <c r="F70" s="79">
        <v>2845</v>
      </c>
      <c r="G70" s="81">
        <v>264</v>
      </c>
    </row>
    <row r="71" spans="1:7" x14ac:dyDescent="0.2">
      <c r="A71" s="10">
        <v>42005</v>
      </c>
      <c r="B71" s="39">
        <v>432</v>
      </c>
      <c r="C71" s="38">
        <v>406</v>
      </c>
      <c r="D71" s="36">
        <v>26</v>
      </c>
      <c r="E71" s="39">
        <v>3105</v>
      </c>
      <c r="F71" s="38">
        <v>2859</v>
      </c>
      <c r="G71" s="52">
        <v>246</v>
      </c>
    </row>
    <row r="72" spans="1:7" x14ac:dyDescent="0.2">
      <c r="A72" s="10">
        <v>42036</v>
      </c>
      <c r="B72" s="39">
        <v>287</v>
      </c>
      <c r="C72" s="38">
        <v>240</v>
      </c>
      <c r="D72" s="36">
        <v>47</v>
      </c>
      <c r="E72" s="39">
        <v>3131</v>
      </c>
      <c r="F72" s="38">
        <v>2888</v>
      </c>
      <c r="G72" s="52">
        <v>243</v>
      </c>
    </row>
    <row r="73" spans="1:7" x14ac:dyDescent="0.2">
      <c r="A73" s="10">
        <v>42064</v>
      </c>
      <c r="B73" s="39">
        <v>512</v>
      </c>
      <c r="C73" s="38">
        <v>444</v>
      </c>
      <c r="D73" s="36">
        <v>68</v>
      </c>
      <c r="E73" s="39">
        <v>3193</v>
      </c>
      <c r="F73" s="38">
        <v>2919</v>
      </c>
      <c r="G73" s="52">
        <v>274</v>
      </c>
    </row>
    <row r="74" spans="1:7" x14ac:dyDescent="0.2">
      <c r="A74" s="10">
        <v>42095</v>
      </c>
      <c r="B74" s="39">
        <v>449</v>
      </c>
      <c r="C74" s="38">
        <v>382</v>
      </c>
      <c r="D74" s="36">
        <v>67</v>
      </c>
      <c r="E74" s="39">
        <v>3239</v>
      </c>
      <c r="F74" s="38">
        <v>2927</v>
      </c>
      <c r="G74" s="52">
        <v>312</v>
      </c>
    </row>
    <row r="75" spans="1:7" x14ac:dyDescent="0.2">
      <c r="A75" s="10">
        <v>42125</v>
      </c>
      <c r="B75" s="39">
        <v>378</v>
      </c>
      <c r="C75" s="38">
        <v>285</v>
      </c>
      <c r="D75" s="36">
        <v>93</v>
      </c>
      <c r="E75" s="39">
        <v>3329</v>
      </c>
      <c r="F75" s="38">
        <v>2941</v>
      </c>
      <c r="G75" s="52">
        <v>388</v>
      </c>
    </row>
    <row r="76" spans="1:7" x14ac:dyDescent="0.2">
      <c r="A76" s="10">
        <v>42156</v>
      </c>
      <c r="B76" s="39">
        <v>311</v>
      </c>
      <c r="C76" s="38">
        <v>229</v>
      </c>
      <c r="D76" s="36">
        <v>82</v>
      </c>
      <c r="E76" s="39">
        <v>3383</v>
      </c>
      <c r="F76" s="38">
        <v>2940</v>
      </c>
      <c r="G76" s="52">
        <v>443</v>
      </c>
    </row>
    <row r="77" spans="1:7" x14ac:dyDescent="0.2">
      <c r="A77" s="10">
        <v>42186</v>
      </c>
      <c r="B77" s="39">
        <v>309</v>
      </c>
      <c r="C77" s="38">
        <v>239</v>
      </c>
      <c r="D77" s="36">
        <v>70</v>
      </c>
      <c r="E77" s="39">
        <v>3423</v>
      </c>
      <c r="F77" s="38">
        <v>2940</v>
      </c>
      <c r="G77" s="52">
        <v>483</v>
      </c>
    </row>
    <row r="78" spans="1:7" x14ac:dyDescent="0.2">
      <c r="A78" s="10">
        <v>42217</v>
      </c>
      <c r="B78" s="39">
        <v>238</v>
      </c>
      <c r="C78" s="38">
        <v>172</v>
      </c>
      <c r="D78" s="36">
        <v>66</v>
      </c>
      <c r="E78" s="39">
        <v>3391</v>
      </c>
      <c r="F78" s="38">
        <v>2879</v>
      </c>
      <c r="G78" s="52">
        <v>512</v>
      </c>
    </row>
    <row r="79" spans="1:7" x14ac:dyDescent="0.2">
      <c r="A79" s="10">
        <v>42248</v>
      </c>
      <c r="B79" s="39">
        <v>793</v>
      </c>
      <c r="C79" s="38">
        <v>658</v>
      </c>
      <c r="D79" s="36">
        <v>135</v>
      </c>
      <c r="E79" s="39">
        <v>3504</v>
      </c>
      <c r="F79" s="38">
        <v>2896</v>
      </c>
      <c r="G79" s="52">
        <v>608</v>
      </c>
    </row>
    <row r="80" spans="1:7" x14ac:dyDescent="0.2">
      <c r="A80" s="10">
        <v>42278</v>
      </c>
      <c r="B80" s="39">
        <v>534</v>
      </c>
      <c r="C80" s="38">
        <v>406</v>
      </c>
      <c r="D80" s="36">
        <v>128</v>
      </c>
      <c r="E80" s="39">
        <v>3513</v>
      </c>
      <c r="F80" s="38">
        <v>2841</v>
      </c>
      <c r="G80" s="52">
        <v>672</v>
      </c>
    </row>
    <row r="81" spans="1:7" x14ac:dyDescent="0.2">
      <c r="A81" s="10">
        <v>42309</v>
      </c>
      <c r="B81" s="39">
        <v>649</v>
      </c>
      <c r="C81" s="38">
        <v>548</v>
      </c>
      <c r="D81" s="36">
        <v>101</v>
      </c>
      <c r="E81" s="39">
        <v>3644</v>
      </c>
      <c r="F81" s="38">
        <v>2929</v>
      </c>
      <c r="G81" s="52">
        <v>715</v>
      </c>
    </row>
    <row r="82" spans="1:7" x14ac:dyDescent="0.2">
      <c r="A82" s="77">
        <v>42339</v>
      </c>
      <c r="B82" s="78">
        <v>372</v>
      </c>
      <c r="C82" s="79">
        <v>272</v>
      </c>
      <c r="D82" s="80">
        <v>100</v>
      </c>
      <c r="E82" s="78">
        <v>3639</v>
      </c>
      <c r="F82" s="79">
        <v>2902</v>
      </c>
      <c r="G82" s="81">
        <v>737</v>
      </c>
    </row>
    <row r="83" spans="1:7" x14ac:dyDescent="0.2">
      <c r="A83" s="10">
        <v>42370</v>
      </c>
      <c r="B83" s="39">
        <v>571</v>
      </c>
      <c r="C83" s="38">
        <v>467</v>
      </c>
      <c r="D83" s="36">
        <v>104</v>
      </c>
      <c r="E83" s="39">
        <v>3753</v>
      </c>
      <c r="F83" s="38">
        <v>2976</v>
      </c>
      <c r="G83" s="52">
        <v>777</v>
      </c>
    </row>
    <row r="84" spans="1:7" x14ac:dyDescent="0.2">
      <c r="A84" s="10">
        <v>42401</v>
      </c>
      <c r="B84" s="39">
        <v>368</v>
      </c>
      <c r="C84" s="38">
        <v>255</v>
      </c>
      <c r="D84" s="36">
        <v>113</v>
      </c>
      <c r="E84" s="39">
        <v>3777</v>
      </c>
      <c r="F84" s="38">
        <v>2969</v>
      </c>
      <c r="G84" s="52">
        <v>808</v>
      </c>
    </row>
    <row r="85" spans="1:7" x14ac:dyDescent="0.2">
      <c r="A85" s="10">
        <v>42430</v>
      </c>
      <c r="B85" s="39">
        <v>683</v>
      </c>
      <c r="C85" s="38">
        <v>536</v>
      </c>
      <c r="D85" s="36">
        <v>147</v>
      </c>
      <c r="E85" s="39">
        <v>3877</v>
      </c>
      <c r="F85" s="38">
        <v>3013</v>
      </c>
      <c r="G85" s="52">
        <v>864</v>
      </c>
    </row>
    <row r="86" spans="1:7" x14ac:dyDescent="0.2">
      <c r="A86" s="10">
        <v>42461</v>
      </c>
      <c r="B86" s="39">
        <v>460</v>
      </c>
      <c r="C86" s="38">
        <v>362</v>
      </c>
      <c r="D86" s="36">
        <v>98</v>
      </c>
      <c r="E86" s="39">
        <v>3881</v>
      </c>
      <c r="F86" s="38">
        <v>3022</v>
      </c>
      <c r="G86" s="52">
        <v>859</v>
      </c>
    </row>
    <row r="87" spans="1:7" x14ac:dyDescent="0.2">
      <c r="A87" s="10">
        <v>42491</v>
      </c>
      <c r="B87" s="39">
        <v>436</v>
      </c>
      <c r="C87" s="38">
        <v>399</v>
      </c>
      <c r="D87" s="36">
        <v>37</v>
      </c>
      <c r="E87" s="39">
        <v>3803</v>
      </c>
      <c r="F87" s="38">
        <v>3023</v>
      </c>
      <c r="G87" s="52">
        <v>780</v>
      </c>
    </row>
    <row r="88" spans="1:7" x14ac:dyDescent="0.2">
      <c r="A88" s="10">
        <v>42522</v>
      </c>
      <c r="B88" s="39">
        <v>307</v>
      </c>
      <c r="C88" s="38">
        <v>290</v>
      </c>
      <c r="D88" s="36">
        <v>17</v>
      </c>
      <c r="E88" s="39">
        <v>3751</v>
      </c>
      <c r="F88" s="38">
        <v>3048</v>
      </c>
      <c r="G88" s="52">
        <v>703</v>
      </c>
    </row>
    <row r="89" spans="1:7" x14ac:dyDescent="0.2">
      <c r="A89" s="10">
        <v>42552</v>
      </c>
      <c r="B89" s="39">
        <v>331</v>
      </c>
      <c r="C89" s="38">
        <v>316</v>
      </c>
      <c r="D89" s="36">
        <v>15</v>
      </c>
      <c r="E89" s="39">
        <v>3647</v>
      </c>
      <c r="F89" s="38">
        <v>3004</v>
      </c>
      <c r="G89" s="52">
        <v>643</v>
      </c>
    </row>
    <row r="90" spans="1:7" x14ac:dyDescent="0.2">
      <c r="A90" s="10">
        <v>42583</v>
      </c>
      <c r="B90" s="39">
        <v>242</v>
      </c>
      <c r="C90" s="38">
        <v>224</v>
      </c>
      <c r="D90" s="36">
        <v>18</v>
      </c>
      <c r="E90" s="39">
        <v>3558</v>
      </c>
      <c r="F90" s="38">
        <v>2979</v>
      </c>
      <c r="G90" s="52">
        <v>579</v>
      </c>
    </row>
    <row r="91" spans="1:7" x14ac:dyDescent="0.2">
      <c r="A91" s="10">
        <v>42614</v>
      </c>
      <c r="B91" s="39">
        <v>716</v>
      </c>
      <c r="C91" s="38">
        <v>698</v>
      </c>
      <c r="D91" s="36">
        <v>18</v>
      </c>
      <c r="E91" s="39">
        <v>3416</v>
      </c>
      <c r="F91" s="38">
        <v>2936</v>
      </c>
      <c r="G91" s="52">
        <v>480</v>
      </c>
    </row>
    <row r="92" spans="1:7" x14ac:dyDescent="0.2">
      <c r="A92" s="10">
        <v>42644</v>
      </c>
      <c r="B92" s="39">
        <v>494</v>
      </c>
      <c r="C92" s="38">
        <v>462</v>
      </c>
      <c r="D92" s="36">
        <v>32</v>
      </c>
      <c r="E92" s="39">
        <v>3349</v>
      </c>
      <c r="F92" s="38">
        <v>2944</v>
      </c>
      <c r="G92" s="52">
        <v>405</v>
      </c>
    </row>
    <row r="93" spans="1:7" x14ac:dyDescent="0.2">
      <c r="A93" s="10">
        <v>42675</v>
      </c>
      <c r="B93" s="39">
        <v>578</v>
      </c>
      <c r="C93" s="38">
        <v>537</v>
      </c>
      <c r="D93" s="36">
        <v>41</v>
      </c>
      <c r="E93" s="39">
        <v>3368</v>
      </c>
      <c r="F93" s="38">
        <v>2986</v>
      </c>
      <c r="G93" s="52">
        <v>382</v>
      </c>
    </row>
    <row r="94" spans="1:7" x14ac:dyDescent="0.2">
      <c r="A94" s="77">
        <v>42705</v>
      </c>
      <c r="B94" s="78">
        <v>320</v>
      </c>
      <c r="C94" s="79">
        <v>287</v>
      </c>
      <c r="D94" s="80">
        <v>33</v>
      </c>
      <c r="E94" s="78">
        <v>3327</v>
      </c>
      <c r="F94" s="79">
        <v>2978</v>
      </c>
      <c r="G94" s="81">
        <v>349</v>
      </c>
    </row>
    <row r="95" spans="1:7" x14ac:dyDescent="0.2">
      <c r="A95" s="10">
        <v>42736</v>
      </c>
      <c r="B95" s="39">
        <v>538</v>
      </c>
      <c r="C95" s="38">
        <v>513</v>
      </c>
      <c r="D95" s="36">
        <v>25</v>
      </c>
      <c r="E95" s="39">
        <v>3351</v>
      </c>
      <c r="F95" s="38">
        <v>3040</v>
      </c>
      <c r="G95" s="52">
        <v>311</v>
      </c>
    </row>
    <row r="96" spans="1:7" x14ac:dyDescent="0.2">
      <c r="A96" s="10">
        <v>42767</v>
      </c>
      <c r="B96" s="39">
        <v>378</v>
      </c>
      <c r="C96" s="38">
        <v>347</v>
      </c>
      <c r="D96" s="36">
        <v>31</v>
      </c>
      <c r="E96" s="39">
        <v>3442</v>
      </c>
      <c r="F96" s="38">
        <v>3149</v>
      </c>
      <c r="G96" s="52">
        <v>293</v>
      </c>
    </row>
    <row r="97" spans="1:7" x14ac:dyDescent="0.2">
      <c r="A97" s="10">
        <v>42795</v>
      </c>
      <c r="B97" s="39">
        <v>617</v>
      </c>
      <c r="C97" s="38">
        <v>569</v>
      </c>
      <c r="D97" s="36">
        <v>48</v>
      </c>
      <c r="E97" s="39">
        <v>3377</v>
      </c>
      <c r="F97" s="38">
        <v>3111</v>
      </c>
      <c r="G97" s="52">
        <v>266</v>
      </c>
    </row>
    <row r="98" spans="1:7" x14ac:dyDescent="0.2">
      <c r="A98" s="10">
        <v>42826</v>
      </c>
      <c r="B98" s="39">
        <v>432</v>
      </c>
      <c r="C98" s="38">
        <v>402</v>
      </c>
      <c r="D98" s="36">
        <v>30</v>
      </c>
      <c r="E98" s="39">
        <v>3352</v>
      </c>
      <c r="F98" s="38">
        <v>3123</v>
      </c>
      <c r="G98" s="52">
        <v>229</v>
      </c>
    </row>
    <row r="99" spans="1:7" x14ac:dyDescent="0.2">
      <c r="A99" s="10">
        <v>42856</v>
      </c>
      <c r="B99" s="39">
        <v>422</v>
      </c>
      <c r="C99" s="38">
        <v>372</v>
      </c>
      <c r="D99" s="36">
        <v>50</v>
      </c>
      <c r="E99" s="39">
        <v>3344</v>
      </c>
      <c r="F99" s="38">
        <v>3089</v>
      </c>
      <c r="G99" s="52">
        <v>255</v>
      </c>
    </row>
    <row r="100" spans="1:7" x14ac:dyDescent="0.2">
      <c r="A100" s="10">
        <v>42887</v>
      </c>
      <c r="B100" s="39">
        <v>207</v>
      </c>
      <c r="C100" s="38">
        <v>170</v>
      </c>
      <c r="D100" s="36">
        <v>37</v>
      </c>
      <c r="E100" s="39">
        <v>3268</v>
      </c>
      <c r="F100" s="38">
        <v>2999</v>
      </c>
      <c r="G100" s="52">
        <v>269</v>
      </c>
    </row>
    <row r="101" spans="1:7" x14ac:dyDescent="0.2">
      <c r="A101" s="10">
        <v>42917</v>
      </c>
      <c r="B101" s="39">
        <v>85</v>
      </c>
      <c r="C101" s="38">
        <v>84</v>
      </c>
      <c r="D101" s="36">
        <v>1</v>
      </c>
      <c r="E101" s="39">
        <v>2935</v>
      </c>
      <c r="F101" s="38">
        <v>2691</v>
      </c>
      <c r="G101" s="52">
        <v>244</v>
      </c>
    </row>
    <row r="102" spans="1:7" x14ac:dyDescent="0.2">
      <c r="A102" s="10">
        <v>42948</v>
      </c>
      <c r="B102" s="39">
        <v>51</v>
      </c>
      <c r="C102" s="38">
        <v>51</v>
      </c>
      <c r="D102" s="36">
        <v>0</v>
      </c>
      <c r="E102" s="39">
        <v>2698</v>
      </c>
      <c r="F102" s="38">
        <v>2474</v>
      </c>
      <c r="G102" s="52">
        <v>224</v>
      </c>
    </row>
    <row r="103" spans="1:7" x14ac:dyDescent="0.2">
      <c r="A103" s="10">
        <v>42979</v>
      </c>
      <c r="B103" s="39">
        <v>229</v>
      </c>
      <c r="C103" s="38">
        <v>229</v>
      </c>
      <c r="D103" s="36">
        <v>0</v>
      </c>
      <c r="E103" s="39">
        <v>2237</v>
      </c>
      <c r="F103" s="38">
        <v>2033</v>
      </c>
      <c r="G103" s="52">
        <v>204</v>
      </c>
    </row>
    <row r="104" spans="1:7" x14ac:dyDescent="0.2">
      <c r="A104" s="10">
        <v>43009</v>
      </c>
      <c r="B104" s="39">
        <v>228</v>
      </c>
      <c r="C104" s="38">
        <v>228</v>
      </c>
      <c r="D104" s="36">
        <v>0</v>
      </c>
      <c r="E104" s="39">
        <v>2006</v>
      </c>
      <c r="F104" s="38">
        <v>1822</v>
      </c>
      <c r="G104" s="52">
        <v>184</v>
      </c>
    </row>
    <row r="105" spans="1:7" x14ac:dyDescent="0.2">
      <c r="A105" s="10">
        <v>43040</v>
      </c>
      <c r="B105" s="39">
        <v>374</v>
      </c>
      <c r="C105" s="38">
        <v>374</v>
      </c>
      <c r="D105" s="36">
        <v>0</v>
      </c>
      <c r="E105" s="39">
        <v>1905</v>
      </c>
      <c r="F105" s="38">
        <v>1747</v>
      </c>
      <c r="G105" s="52">
        <v>158</v>
      </c>
    </row>
    <row r="106" spans="1:7" ht="13.5" thickBot="1" x14ac:dyDescent="0.25">
      <c r="A106" s="120">
        <v>43070</v>
      </c>
      <c r="B106" s="121">
        <v>258</v>
      </c>
      <c r="C106" s="122">
        <v>258</v>
      </c>
      <c r="D106" s="123">
        <v>0</v>
      </c>
      <c r="E106" s="121">
        <v>1909</v>
      </c>
      <c r="F106" s="122">
        <v>1780</v>
      </c>
      <c r="G106" s="124">
        <v>129</v>
      </c>
    </row>
    <row r="107" spans="1:7" ht="13.5" thickTop="1" x14ac:dyDescent="0.2">
      <c r="A107" s="10">
        <v>43101</v>
      </c>
      <c r="B107" s="39">
        <v>239</v>
      </c>
      <c r="C107" s="38">
        <v>239</v>
      </c>
      <c r="D107" s="36">
        <v>0</v>
      </c>
      <c r="E107" s="39">
        <v>1850</v>
      </c>
      <c r="F107" s="38">
        <v>1737</v>
      </c>
      <c r="G107" s="52">
        <v>113</v>
      </c>
    </row>
    <row r="108" spans="1:7" x14ac:dyDescent="0.2">
      <c r="A108" s="10">
        <v>43132</v>
      </c>
      <c r="B108" s="39">
        <v>71</v>
      </c>
      <c r="C108" s="38">
        <v>71</v>
      </c>
      <c r="D108" s="36">
        <v>0</v>
      </c>
      <c r="E108" s="39">
        <v>1708</v>
      </c>
      <c r="F108" s="38">
        <v>1611</v>
      </c>
      <c r="G108" s="52">
        <v>97</v>
      </c>
    </row>
    <row r="109" spans="1:7" x14ac:dyDescent="0.2">
      <c r="A109" s="10">
        <v>43160</v>
      </c>
      <c r="B109" s="39">
        <v>202</v>
      </c>
      <c r="C109" s="38">
        <v>202</v>
      </c>
      <c r="D109" s="36">
        <v>0</v>
      </c>
      <c r="E109" s="39">
        <v>1591</v>
      </c>
      <c r="F109" s="38">
        <v>1522</v>
      </c>
      <c r="G109" s="52">
        <v>69</v>
      </c>
    </row>
    <row r="110" spans="1:7" x14ac:dyDescent="0.2">
      <c r="A110" s="10">
        <v>43191</v>
      </c>
      <c r="B110" s="39">
        <v>193</v>
      </c>
      <c r="C110" s="38">
        <v>193</v>
      </c>
      <c r="D110" s="36">
        <v>0</v>
      </c>
      <c r="E110" s="39">
        <v>1481</v>
      </c>
      <c r="F110" s="38">
        <v>1427</v>
      </c>
      <c r="G110" s="52">
        <v>54</v>
      </c>
    </row>
    <row r="111" spans="1:7" x14ac:dyDescent="0.2">
      <c r="A111" s="10">
        <v>43221</v>
      </c>
      <c r="B111" s="39">
        <v>177</v>
      </c>
      <c r="C111" s="38">
        <v>177</v>
      </c>
      <c r="D111" s="36">
        <v>0</v>
      </c>
      <c r="E111" s="39">
        <v>1352</v>
      </c>
      <c r="F111" s="38">
        <v>1331</v>
      </c>
      <c r="G111" s="52">
        <v>21</v>
      </c>
    </row>
    <row r="112" spans="1:7" x14ac:dyDescent="0.2">
      <c r="A112" s="10">
        <v>43252</v>
      </c>
      <c r="B112" s="39">
        <v>113</v>
      </c>
      <c r="C112" s="38">
        <v>113</v>
      </c>
      <c r="D112" s="36">
        <v>0</v>
      </c>
      <c r="E112" s="39">
        <v>1303</v>
      </c>
      <c r="F112" s="38">
        <v>1302</v>
      </c>
      <c r="G112" s="52">
        <v>1</v>
      </c>
    </row>
    <row r="113" spans="1:7" x14ac:dyDescent="0.2">
      <c r="A113" s="10">
        <v>43282</v>
      </c>
      <c r="B113" s="39">
        <v>150</v>
      </c>
      <c r="C113" s="38">
        <v>150</v>
      </c>
      <c r="D113" s="36">
        <v>0</v>
      </c>
      <c r="E113" s="39">
        <v>1261</v>
      </c>
      <c r="F113" s="38">
        <v>1261</v>
      </c>
      <c r="G113" s="52">
        <v>0</v>
      </c>
    </row>
    <row r="114" spans="1:7" x14ac:dyDescent="0.2">
      <c r="A114" s="10">
        <v>43313</v>
      </c>
      <c r="B114" s="39">
        <v>89</v>
      </c>
      <c r="C114" s="38">
        <v>89</v>
      </c>
      <c r="D114" s="36">
        <v>0</v>
      </c>
      <c r="E114" s="39">
        <v>1253</v>
      </c>
      <c r="F114" s="38">
        <v>1253</v>
      </c>
      <c r="G114" s="52">
        <v>0</v>
      </c>
    </row>
    <row r="115" spans="1:7" x14ac:dyDescent="0.2">
      <c r="A115" s="10">
        <v>43344</v>
      </c>
      <c r="B115" s="39">
        <v>267</v>
      </c>
      <c r="C115" s="38">
        <v>267</v>
      </c>
      <c r="D115" s="36">
        <v>0</v>
      </c>
      <c r="E115" s="39">
        <v>1305</v>
      </c>
      <c r="F115" s="38">
        <v>1305</v>
      </c>
      <c r="G115" s="52">
        <v>0</v>
      </c>
    </row>
    <row r="116" spans="1:7" x14ac:dyDescent="0.2">
      <c r="A116" s="10">
        <v>43374</v>
      </c>
      <c r="B116" s="39">
        <v>220</v>
      </c>
      <c r="C116" s="38">
        <v>220</v>
      </c>
      <c r="D116" s="36">
        <v>0</v>
      </c>
      <c r="E116" s="39">
        <v>1348</v>
      </c>
      <c r="F116" s="38">
        <v>1348</v>
      </c>
      <c r="G116" s="52">
        <v>0</v>
      </c>
    </row>
    <row r="117" spans="1:7" x14ac:dyDescent="0.2">
      <c r="A117" s="10">
        <v>43405</v>
      </c>
      <c r="B117" s="39">
        <v>264</v>
      </c>
      <c r="C117" s="38">
        <v>264</v>
      </c>
      <c r="D117" s="36">
        <v>0</v>
      </c>
      <c r="E117" s="39">
        <v>1361</v>
      </c>
      <c r="F117" s="38">
        <v>1361</v>
      </c>
      <c r="G117" s="52">
        <v>0</v>
      </c>
    </row>
    <row r="118" spans="1:7" x14ac:dyDescent="0.2">
      <c r="A118" s="77">
        <v>43435</v>
      </c>
      <c r="B118" s="78">
        <v>155</v>
      </c>
      <c r="C118" s="79">
        <v>155</v>
      </c>
      <c r="D118" s="80">
        <v>0</v>
      </c>
      <c r="E118" s="78">
        <v>1330</v>
      </c>
      <c r="F118" s="79">
        <v>1330</v>
      </c>
      <c r="G118" s="81">
        <v>0</v>
      </c>
    </row>
    <row r="119" spans="1:7" x14ac:dyDescent="0.2">
      <c r="A119" s="10">
        <v>43466</v>
      </c>
      <c r="B119" s="39">
        <v>177</v>
      </c>
      <c r="C119" s="38">
        <v>177</v>
      </c>
      <c r="D119" s="36">
        <v>0</v>
      </c>
      <c r="E119" s="39">
        <v>1332</v>
      </c>
      <c r="F119" s="38">
        <v>1332</v>
      </c>
      <c r="G119" s="52">
        <v>0</v>
      </c>
    </row>
    <row r="120" spans="1:7" x14ac:dyDescent="0.2">
      <c r="A120" s="10">
        <v>43497</v>
      </c>
      <c r="B120" s="39">
        <v>81</v>
      </c>
      <c r="C120" s="38">
        <v>81</v>
      </c>
      <c r="D120" s="36">
        <v>0</v>
      </c>
      <c r="E120" s="39">
        <v>1336</v>
      </c>
      <c r="F120" s="38">
        <v>1336</v>
      </c>
      <c r="G120" s="52">
        <v>0</v>
      </c>
    </row>
    <row r="121" spans="1:7" x14ac:dyDescent="0.2">
      <c r="A121" s="10">
        <v>43525</v>
      </c>
      <c r="B121" s="39">
        <v>139</v>
      </c>
      <c r="C121" s="38">
        <v>139</v>
      </c>
      <c r="D121" s="36">
        <v>0</v>
      </c>
      <c r="E121" s="39">
        <v>1323</v>
      </c>
      <c r="F121" s="38">
        <v>1323</v>
      </c>
      <c r="G121" s="52">
        <v>0</v>
      </c>
    </row>
    <row r="122" spans="1:7" x14ac:dyDescent="0.2">
      <c r="A122" s="10">
        <v>43556</v>
      </c>
      <c r="B122" s="39">
        <v>140</v>
      </c>
      <c r="C122" s="38">
        <v>140</v>
      </c>
      <c r="D122" s="36">
        <v>0</v>
      </c>
      <c r="E122" s="39">
        <v>1320</v>
      </c>
      <c r="F122" s="38">
        <v>1320</v>
      </c>
      <c r="G122" s="52">
        <v>0</v>
      </c>
    </row>
    <row r="123" spans="1:7" x14ac:dyDescent="0.2">
      <c r="A123" s="10">
        <v>43586</v>
      </c>
      <c r="B123" s="39">
        <v>130</v>
      </c>
      <c r="C123" s="38">
        <v>130</v>
      </c>
      <c r="D123" s="36">
        <v>0</v>
      </c>
      <c r="E123" s="39">
        <v>1274</v>
      </c>
      <c r="F123" s="38">
        <v>1274</v>
      </c>
      <c r="G123" s="52">
        <v>0</v>
      </c>
    </row>
    <row r="124" spans="1:7" x14ac:dyDescent="0.2">
      <c r="A124" s="10">
        <v>43617</v>
      </c>
      <c r="B124" s="39">
        <v>132</v>
      </c>
      <c r="C124" s="38">
        <v>132</v>
      </c>
      <c r="D124" s="36">
        <v>0</v>
      </c>
      <c r="E124" s="39">
        <v>1254</v>
      </c>
      <c r="F124" s="38">
        <v>1254</v>
      </c>
      <c r="G124" s="52">
        <v>0</v>
      </c>
    </row>
    <row r="125" spans="1:7" x14ac:dyDescent="0.2">
      <c r="A125" s="10">
        <v>43647</v>
      </c>
      <c r="B125" s="39">
        <v>86</v>
      </c>
      <c r="C125" s="38">
        <v>86</v>
      </c>
      <c r="D125" s="36">
        <v>0</v>
      </c>
      <c r="E125" s="39">
        <v>1199</v>
      </c>
      <c r="F125" s="38">
        <v>1199</v>
      </c>
      <c r="G125" s="52">
        <v>0</v>
      </c>
    </row>
    <row r="126" spans="1:7" x14ac:dyDescent="0.2">
      <c r="A126" s="10">
        <v>43678</v>
      </c>
      <c r="B126" s="39">
        <v>57</v>
      </c>
      <c r="C126" s="38">
        <v>57</v>
      </c>
      <c r="D126" s="36">
        <v>0</v>
      </c>
      <c r="E126" s="39">
        <v>1180</v>
      </c>
      <c r="F126" s="38">
        <v>1180</v>
      </c>
      <c r="G126" s="52">
        <v>0</v>
      </c>
    </row>
    <row r="127" spans="1:7" x14ac:dyDescent="0.2">
      <c r="A127" s="10">
        <v>43709</v>
      </c>
      <c r="B127" s="39">
        <v>207</v>
      </c>
      <c r="C127" s="38">
        <v>207</v>
      </c>
      <c r="D127" s="36">
        <v>0</v>
      </c>
      <c r="E127" s="39">
        <v>1157</v>
      </c>
      <c r="F127" s="38">
        <v>1157</v>
      </c>
      <c r="G127" s="52">
        <v>0</v>
      </c>
    </row>
    <row r="128" spans="1:7" x14ac:dyDescent="0.2">
      <c r="A128" s="10">
        <v>43739</v>
      </c>
      <c r="B128" s="39">
        <v>142</v>
      </c>
      <c r="C128" s="38">
        <v>142</v>
      </c>
      <c r="D128" s="36">
        <v>0</v>
      </c>
      <c r="E128" s="39">
        <v>1117</v>
      </c>
      <c r="F128" s="38">
        <v>1117</v>
      </c>
      <c r="G128" s="52">
        <v>0</v>
      </c>
    </row>
    <row r="129" spans="1:7" x14ac:dyDescent="0.2">
      <c r="A129" s="10">
        <v>43770</v>
      </c>
      <c r="B129" s="39">
        <v>157</v>
      </c>
      <c r="C129" s="38">
        <v>157</v>
      </c>
      <c r="D129" s="36">
        <v>0</v>
      </c>
      <c r="E129" s="39">
        <v>1083</v>
      </c>
      <c r="F129" s="38">
        <v>1083</v>
      </c>
      <c r="G129" s="52">
        <v>0</v>
      </c>
    </row>
    <row r="130" spans="1:7" x14ac:dyDescent="0.2">
      <c r="A130" s="77">
        <v>43800</v>
      </c>
      <c r="B130" s="78">
        <v>75</v>
      </c>
      <c r="C130" s="79">
        <v>75</v>
      </c>
      <c r="D130" s="80">
        <v>0</v>
      </c>
      <c r="E130" s="78">
        <v>995</v>
      </c>
      <c r="F130" s="79">
        <v>995</v>
      </c>
      <c r="G130" s="81">
        <v>0</v>
      </c>
    </row>
    <row r="131" spans="1:7" x14ac:dyDescent="0.2">
      <c r="A131" s="10">
        <v>43831</v>
      </c>
      <c r="B131" s="39">
        <v>107</v>
      </c>
      <c r="C131" s="38">
        <v>107</v>
      </c>
      <c r="D131" s="36">
        <v>0</v>
      </c>
      <c r="E131" s="39">
        <v>973</v>
      </c>
      <c r="F131" s="38">
        <v>973</v>
      </c>
      <c r="G131" s="52">
        <v>0</v>
      </c>
    </row>
    <row r="132" spans="1:7" x14ac:dyDescent="0.2">
      <c r="A132" s="10">
        <v>43862</v>
      </c>
      <c r="B132" s="39">
        <v>114</v>
      </c>
      <c r="C132" s="38">
        <v>114</v>
      </c>
      <c r="D132" s="36">
        <v>0</v>
      </c>
      <c r="E132" s="39">
        <v>997</v>
      </c>
      <c r="F132" s="38">
        <v>997</v>
      </c>
      <c r="G132" s="52">
        <v>0</v>
      </c>
    </row>
    <row r="133" spans="1:7" x14ac:dyDescent="0.2">
      <c r="A133" s="10">
        <v>43891</v>
      </c>
      <c r="B133" s="39">
        <v>132</v>
      </c>
      <c r="C133" s="38">
        <v>132</v>
      </c>
      <c r="D133" s="36">
        <v>0</v>
      </c>
      <c r="E133" s="39">
        <v>994</v>
      </c>
      <c r="F133" s="38">
        <v>994</v>
      </c>
      <c r="G133" s="52">
        <v>0</v>
      </c>
    </row>
    <row r="134" spans="1:7" x14ac:dyDescent="0.2">
      <c r="A134" s="10">
        <v>43922</v>
      </c>
      <c r="B134" s="39">
        <v>104</v>
      </c>
      <c r="C134" s="38">
        <v>104</v>
      </c>
      <c r="D134" s="36">
        <v>0</v>
      </c>
      <c r="E134" s="39">
        <v>961</v>
      </c>
      <c r="F134" s="38">
        <v>961</v>
      </c>
      <c r="G134" s="52">
        <v>0</v>
      </c>
    </row>
    <row r="135" spans="1:7" x14ac:dyDescent="0.2">
      <c r="A135" s="10">
        <v>43952</v>
      </c>
      <c r="B135" s="39">
        <v>104</v>
      </c>
      <c r="C135" s="38">
        <v>104</v>
      </c>
      <c r="D135" s="36">
        <v>0</v>
      </c>
      <c r="E135" s="39">
        <v>941</v>
      </c>
      <c r="F135" s="38">
        <v>941</v>
      </c>
      <c r="G135" s="52">
        <v>0</v>
      </c>
    </row>
    <row r="136" spans="1:7" x14ac:dyDescent="0.2">
      <c r="A136" s="10">
        <v>43983</v>
      </c>
      <c r="B136" s="39">
        <v>89</v>
      </c>
      <c r="C136" s="38">
        <v>89</v>
      </c>
      <c r="D136" s="36">
        <v>0</v>
      </c>
      <c r="E136" s="39">
        <v>936</v>
      </c>
      <c r="F136" s="38">
        <v>936</v>
      </c>
      <c r="G136" s="52">
        <v>0</v>
      </c>
    </row>
    <row r="137" spans="1:7" x14ac:dyDescent="0.2">
      <c r="A137" s="10">
        <v>44013</v>
      </c>
      <c r="B137" s="39">
        <v>71</v>
      </c>
      <c r="C137" s="38">
        <v>71</v>
      </c>
      <c r="D137" s="36">
        <v>0</v>
      </c>
      <c r="E137" s="39">
        <v>916</v>
      </c>
      <c r="F137" s="38">
        <v>916</v>
      </c>
      <c r="G137" s="52">
        <v>0</v>
      </c>
    </row>
    <row r="138" spans="1:7" x14ac:dyDescent="0.2">
      <c r="A138" s="10">
        <v>44044</v>
      </c>
      <c r="B138" s="39">
        <v>97</v>
      </c>
      <c r="C138" s="38">
        <v>97</v>
      </c>
      <c r="D138" s="36">
        <v>0</v>
      </c>
      <c r="E138" s="39">
        <v>938</v>
      </c>
      <c r="F138" s="38">
        <v>938</v>
      </c>
      <c r="G138" s="52">
        <v>0</v>
      </c>
    </row>
    <row r="139" spans="1:7" x14ac:dyDescent="0.2">
      <c r="A139" s="10">
        <v>44075</v>
      </c>
      <c r="B139" s="39">
        <v>240</v>
      </c>
      <c r="C139" s="38">
        <v>239</v>
      </c>
      <c r="D139" s="36">
        <v>1</v>
      </c>
      <c r="E139" s="39">
        <v>977</v>
      </c>
      <c r="F139" s="38">
        <v>976</v>
      </c>
      <c r="G139" s="52">
        <v>1</v>
      </c>
    </row>
    <row r="140" spans="1:7" x14ac:dyDescent="0.2">
      <c r="A140" s="10">
        <v>44105</v>
      </c>
      <c r="B140" s="39">
        <v>157</v>
      </c>
      <c r="C140" s="38">
        <v>157</v>
      </c>
      <c r="D140" s="36">
        <v>0</v>
      </c>
      <c r="E140" s="39">
        <v>987</v>
      </c>
      <c r="F140" s="38">
        <v>986</v>
      </c>
      <c r="G140" s="52">
        <v>1</v>
      </c>
    </row>
    <row r="141" spans="1:7" x14ac:dyDescent="0.2">
      <c r="A141" s="10">
        <v>44136</v>
      </c>
      <c r="B141" s="39">
        <v>145</v>
      </c>
      <c r="C141" s="37">
        <v>144</v>
      </c>
      <c r="D141" s="11">
        <v>1</v>
      </c>
      <c r="E141" s="39">
        <v>989</v>
      </c>
      <c r="F141" s="11">
        <v>987</v>
      </c>
      <c r="G141" s="46">
        <v>2</v>
      </c>
    </row>
    <row r="142" spans="1:7" x14ac:dyDescent="0.2">
      <c r="A142" s="77">
        <v>44166</v>
      </c>
      <c r="B142" s="78">
        <v>95</v>
      </c>
      <c r="C142" s="79">
        <v>88</v>
      </c>
      <c r="D142" s="80">
        <v>7</v>
      </c>
      <c r="E142" s="78">
        <v>1008</v>
      </c>
      <c r="F142" s="79">
        <v>999</v>
      </c>
      <c r="G142" s="81">
        <v>9</v>
      </c>
    </row>
    <row r="143" spans="1:7" x14ac:dyDescent="0.2">
      <c r="A143" s="10">
        <v>44197</v>
      </c>
      <c r="B143" s="39">
        <v>131</v>
      </c>
      <c r="C143" s="38">
        <v>112</v>
      </c>
      <c r="D143" s="36">
        <v>19</v>
      </c>
      <c r="E143" s="39">
        <v>1037</v>
      </c>
      <c r="F143" s="38">
        <v>1010</v>
      </c>
      <c r="G143" s="52">
        <v>27</v>
      </c>
    </row>
    <row r="144" spans="1:7" x14ac:dyDescent="0.2">
      <c r="A144" s="10">
        <v>44228</v>
      </c>
      <c r="B144" s="39">
        <v>145</v>
      </c>
      <c r="C144" s="38">
        <v>110</v>
      </c>
      <c r="D144" s="36">
        <v>35</v>
      </c>
      <c r="E144" s="39">
        <v>1078</v>
      </c>
      <c r="F144" s="38">
        <v>1019</v>
      </c>
      <c r="G144" s="52">
        <v>59</v>
      </c>
    </row>
    <row r="145" spans="1:7" x14ac:dyDescent="0.2">
      <c r="A145" s="10">
        <v>44256</v>
      </c>
      <c r="B145" s="39">
        <v>194</v>
      </c>
      <c r="C145" s="38">
        <v>148</v>
      </c>
      <c r="D145" s="36">
        <v>46</v>
      </c>
      <c r="E145" s="39">
        <v>1121</v>
      </c>
      <c r="F145" s="38">
        <v>1021</v>
      </c>
      <c r="G145" s="52">
        <v>100</v>
      </c>
    </row>
    <row r="146" spans="1:7" x14ac:dyDescent="0.2">
      <c r="A146" s="10">
        <v>44287</v>
      </c>
      <c r="B146" s="39">
        <v>181</v>
      </c>
      <c r="C146" s="38">
        <v>122</v>
      </c>
      <c r="D146" s="36">
        <v>59</v>
      </c>
      <c r="E146" s="39">
        <v>1186</v>
      </c>
      <c r="F146" s="38">
        <v>1034</v>
      </c>
      <c r="G146" s="52">
        <v>152</v>
      </c>
    </row>
    <row r="147" spans="1:7" x14ac:dyDescent="0.2">
      <c r="A147" s="10">
        <v>44317</v>
      </c>
      <c r="B147" s="39">
        <v>173</v>
      </c>
      <c r="C147" s="38">
        <v>109</v>
      </c>
      <c r="D147" s="36">
        <v>64</v>
      </c>
      <c r="E147" s="39">
        <v>1229</v>
      </c>
      <c r="F147" s="38">
        <v>1028</v>
      </c>
      <c r="G147" s="52">
        <v>201</v>
      </c>
    </row>
    <row r="148" spans="1:7" x14ac:dyDescent="0.2">
      <c r="A148" s="10">
        <v>44348</v>
      </c>
      <c r="B148" s="39">
        <v>174</v>
      </c>
      <c r="C148" s="38">
        <v>93</v>
      </c>
      <c r="D148" s="36">
        <v>81</v>
      </c>
      <c r="E148" s="39">
        <v>1298</v>
      </c>
      <c r="F148" s="38">
        <v>1038</v>
      </c>
      <c r="G148" s="52">
        <v>260</v>
      </c>
    </row>
    <row r="149" spans="1:7" x14ac:dyDescent="0.2">
      <c r="A149" s="10">
        <v>44378</v>
      </c>
      <c r="B149" s="39">
        <v>145</v>
      </c>
      <c r="C149" s="38">
        <v>98</v>
      </c>
      <c r="D149" s="36">
        <v>47</v>
      </c>
      <c r="E149" s="39">
        <v>1340</v>
      </c>
      <c r="F149" s="38">
        <v>1052</v>
      </c>
      <c r="G149" s="52">
        <v>288</v>
      </c>
    </row>
    <row r="150" spans="1:7" x14ac:dyDescent="0.2">
      <c r="A150" s="10">
        <v>44409</v>
      </c>
      <c r="B150" s="39">
        <v>178</v>
      </c>
      <c r="C150" s="38">
        <v>140</v>
      </c>
      <c r="D150" s="36">
        <v>38</v>
      </c>
      <c r="E150" s="39">
        <v>1390</v>
      </c>
      <c r="F150" s="38">
        <v>1082</v>
      </c>
      <c r="G150" s="52">
        <v>308</v>
      </c>
    </row>
    <row r="151" spans="1:7" x14ac:dyDescent="0.2">
      <c r="A151" s="10">
        <v>44440</v>
      </c>
      <c r="B151" s="39">
        <v>267</v>
      </c>
      <c r="C151" s="38">
        <v>197</v>
      </c>
      <c r="D151" s="36">
        <v>70</v>
      </c>
      <c r="E151" s="39">
        <v>1400</v>
      </c>
      <c r="F151" s="38">
        <v>1053</v>
      </c>
      <c r="G151" s="52">
        <v>347</v>
      </c>
    </row>
    <row r="152" spans="1:7" x14ac:dyDescent="0.2">
      <c r="A152" s="10">
        <v>44470</v>
      </c>
      <c r="B152" s="39">
        <v>221</v>
      </c>
      <c r="C152" s="38">
        <v>144</v>
      </c>
      <c r="D152" s="36">
        <v>77</v>
      </c>
      <c r="E152" s="39">
        <v>1456</v>
      </c>
      <c r="F152" s="38">
        <v>1067</v>
      </c>
      <c r="G152" s="52">
        <v>389</v>
      </c>
    </row>
    <row r="153" spans="1:7" x14ac:dyDescent="0.2">
      <c r="A153" s="10">
        <v>44501</v>
      </c>
      <c r="B153" s="39">
        <v>243</v>
      </c>
      <c r="C153" s="38">
        <v>168</v>
      </c>
      <c r="D153" s="36">
        <v>75</v>
      </c>
      <c r="E153" s="39">
        <v>1519</v>
      </c>
      <c r="F153" s="38">
        <v>1086</v>
      </c>
      <c r="G153" s="52">
        <v>433</v>
      </c>
    </row>
    <row r="154" spans="1:7" x14ac:dyDescent="0.2">
      <c r="A154" s="77">
        <v>44531</v>
      </c>
      <c r="B154" s="78">
        <v>153</v>
      </c>
      <c r="C154" s="79">
        <v>97</v>
      </c>
      <c r="D154" s="80">
        <v>56</v>
      </c>
      <c r="E154" s="78">
        <v>1547</v>
      </c>
      <c r="F154" s="79">
        <v>1088</v>
      </c>
      <c r="G154" s="81">
        <v>459</v>
      </c>
    </row>
    <row r="155" spans="1:7" x14ac:dyDescent="0.2">
      <c r="A155" s="10">
        <v>44562</v>
      </c>
      <c r="B155" s="39">
        <v>217</v>
      </c>
      <c r="C155" s="38">
        <v>138</v>
      </c>
      <c r="D155" s="36">
        <v>79</v>
      </c>
      <c r="E155" s="39">
        <v>1577</v>
      </c>
      <c r="F155" s="38">
        <v>1086</v>
      </c>
      <c r="G155" s="52">
        <v>491</v>
      </c>
    </row>
    <row r="156" spans="1:7" x14ac:dyDescent="0.2">
      <c r="A156" s="10">
        <v>44593</v>
      </c>
      <c r="B156" s="39">
        <v>182</v>
      </c>
      <c r="C156" s="38">
        <v>116</v>
      </c>
      <c r="D156" s="36">
        <v>66</v>
      </c>
      <c r="E156" s="39">
        <v>1602</v>
      </c>
      <c r="F156" s="38">
        <v>1090</v>
      </c>
      <c r="G156" s="52">
        <v>512</v>
      </c>
    </row>
    <row r="157" spans="1:7" x14ac:dyDescent="0.2">
      <c r="A157" s="10">
        <v>44621</v>
      </c>
      <c r="B157" s="39">
        <v>223</v>
      </c>
      <c r="C157" s="38">
        <v>159</v>
      </c>
      <c r="D157" s="36">
        <v>64</v>
      </c>
      <c r="E157" s="39">
        <v>1605</v>
      </c>
      <c r="F157" s="38">
        <v>1091</v>
      </c>
      <c r="G157" s="52">
        <v>514</v>
      </c>
    </row>
    <row r="158" spans="1:7" x14ac:dyDescent="0.2">
      <c r="A158" s="10">
        <v>44652</v>
      </c>
      <c r="B158" s="39">
        <v>145</v>
      </c>
      <c r="C158" s="38">
        <v>86</v>
      </c>
      <c r="D158" s="36">
        <v>59</v>
      </c>
      <c r="E158" s="39">
        <v>1560</v>
      </c>
      <c r="F158" s="38">
        <v>1053</v>
      </c>
      <c r="G158" s="52">
        <v>507</v>
      </c>
    </row>
    <row r="159" spans="1:7" x14ac:dyDescent="0.2">
      <c r="A159" s="10">
        <v>44682</v>
      </c>
      <c r="B159" s="39">
        <v>99</v>
      </c>
      <c r="C159" s="38">
        <v>72</v>
      </c>
      <c r="D159" s="36">
        <v>27</v>
      </c>
      <c r="E159" s="39">
        <v>1470</v>
      </c>
      <c r="F159" s="38">
        <v>1006</v>
      </c>
      <c r="G159" s="52">
        <v>464</v>
      </c>
    </row>
    <row r="160" spans="1:7" x14ac:dyDescent="0.2">
      <c r="A160" s="10">
        <v>44713</v>
      </c>
      <c r="B160" s="39">
        <v>71</v>
      </c>
      <c r="C160" s="38">
        <v>43</v>
      </c>
      <c r="D160" s="36">
        <v>28</v>
      </c>
      <c r="E160" s="39">
        <v>1378</v>
      </c>
      <c r="F160" s="38">
        <v>962</v>
      </c>
      <c r="G160" s="52">
        <v>416</v>
      </c>
    </row>
    <row r="161" spans="1:7" x14ac:dyDescent="0.2">
      <c r="A161" s="10">
        <v>44743</v>
      </c>
      <c r="B161" s="39">
        <v>61</v>
      </c>
      <c r="C161" s="38">
        <v>37</v>
      </c>
      <c r="D161" s="36">
        <v>24</v>
      </c>
      <c r="E161" s="39">
        <v>1272</v>
      </c>
      <c r="F161" s="38">
        <v>896</v>
      </c>
      <c r="G161" s="52">
        <v>376</v>
      </c>
    </row>
    <row r="162" spans="1:7" x14ac:dyDescent="0.2">
      <c r="A162" s="10">
        <v>44774</v>
      </c>
      <c r="B162" s="39">
        <v>63</v>
      </c>
      <c r="C162" s="38">
        <v>48</v>
      </c>
      <c r="D162" s="36">
        <v>15</v>
      </c>
      <c r="E162" s="39">
        <v>1141</v>
      </c>
      <c r="F162" s="38">
        <v>797</v>
      </c>
      <c r="G162" s="52">
        <v>344</v>
      </c>
    </row>
    <row r="163" spans="1:7" x14ac:dyDescent="0.2">
      <c r="A163" s="10">
        <v>44805</v>
      </c>
      <c r="B163" s="39">
        <v>120</v>
      </c>
      <c r="C163" s="38">
        <v>99</v>
      </c>
      <c r="D163" s="36">
        <v>21</v>
      </c>
      <c r="E163" s="39">
        <v>991</v>
      </c>
      <c r="F163" s="38">
        <v>703</v>
      </c>
      <c r="G163" s="52">
        <v>288</v>
      </c>
    </row>
    <row r="164" spans="1:7" x14ac:dyDescent="0.2">
      <c r="A164" s="10">
        <v>44835</v>
      </c>
      <c r="B164" s="39">
        <v>125</v>
      </c>
      <c r="C164" s="38">
        <v>101</v>
      </c>
      <c r="D164" s="36">
        <v>24</v>
      </c>
      <c r="E164" s="39">
        <v>935</v>
      </c>
      <c r="F164" s="38">
        <v>681</v>
      </c>
      <c r="G164" s="52">
        <v>254</v>
      </c>
    </row>
    <row r="165" spans="1:7" x14ac:dyDescent="0.2">
      <c r="A165" s="10">
        <v>44866</v>
      </c>
      <c r="B165" s="39">
        <v>119</v>
      </c>
      <c r="C165" s="38">
        <v>98</v>
      </c>
      <c r="D165" s="36">
        <v>21</v>
      </c>
      <c r="E165" s="39">
        <v>880</v>
      </c>
      <c r="F165" s="38">
        <v>657</v>
      </c>
      <c r="G165" s="52">
        <v>223</v>
      </c>
    </row>
    <row r="166" spans="1:7" x14ac:dyDescent="0.2">
      <c r="A166" s="77">
        <v>44896</v>
      </c>
      <c r="B166" s="78">
        <v>72</v>
      </c>
      <c r="C166" s="79">
        <v>40</v>
      </c>
      <c r="D166" s="80">
        <v>32</v>
      </c>
      <c r="E166" s="78">
        <v>839</v>
      </c>
      <c r="F166" s="79">
        <v>619</v>
      </c>
      <c r="G166" s="81">
        <v>220</v>
      </c>
    </row>
    <row r="167" spans="1:7" x14ac:dyDescent="0.2">
      <c r="A167" s="10">
        <v>44927</v>
      </c>
      <c r="B167" s="39">
        <v>70</v>
      </c>
      <c r="C167" s="38">
        <v>51</v>
      </c>
      <c r="D167" s="36">
        <v>19</v>
      </c>
      <c r="E167" s="39">
        <v>781</v>
      </c>
      <c r="F167" s="38">
        <v>581</v>
      </c>
      <c r="G167" s="52">
        <v>200</v>
      </c>
    </row>
    <row r="168" spans="1:7" x14ac:dyDescent="0.2">
      <c r="A168" s="10">
        <v>44958</v>
      </c>
      <c r="B168" s="39">
        <v>61</v>
      </c>
      <c r="C168" s="38">
        <v>41</v>
      </c>
      <c r="D168" s="36">
        <v>20</v>
      </c>
      <c r="E168" s="39">
        <v>747</v>
      </c>
      <c r="F168" s="38">
        <v>569</v>
      </c>
      <c r="G168" s="52">
        <v>178</v>
      </c>
    </row>
    <row r="169" spans="1:7" x14ac:dyDescent="0.2">
      <c r="A169" s="10">
        <v>44986</v>
      </c>
      <c r="B169" s="39">
        <v>120</v>
      </c>
      <c r="C169" s="38">
        <v>96</v>
      </c>
      <c r="D169" s="36">
        <v>24</v>
      </c>
      <c r="E169" s="39">
        <v>729</v>
      </c>
      <c r="F169" s="38">
        <v>556</v>
      </c>
      <c r="G169" s="52">
        <v>173</v>
      </c>
    </row>
    <row r="170" spans="1:7" x14ac:dyDescent="0.2">
      <c r="A170" s="10">
        <v>45017</v>
      </c>
      <c r="B170" s="39">
        <v>92</v>
      </c>
      <c r="C170" s="38">
        <v>60</v>
      </c>
      <c r="D170" s="36">
        <v>32</v>
      </c>
      <c r="E170" s="39">
        <v>700</v>
      </c>
      <c r="F170" s="38">
        <v>525</v>
      </c>
      <c r="G170" s="52">
        <v>175</v>
      </c>
    </row>
    <row r="171" spans="1:7" x14ac:dyDescent="0.2">
      <c r="A171" s="10">
        <v>45047</v>
      </c>
      <c r="B171" s="39">
        <v>90</v>
      </c>
      <c r="C171" s="38">
        <v>63</v>
      </c>
      <c r="D171" s="36">
        <v>27</v>
      </c>
      <c r="E171" s="39">
        <v>697</v>
      </c>
      <c r="F171" s="38">
        <v>516</v>
      </c>
      <c r="G171" s="52">
        <v>181</v>
      </c>
    </row>
    <row r="172" spans="1:7" x14ac:dyDescent="0.2">
      <c r="A172" s="10">
        <v>45078</v>
      </c>
      <c r="B172" s="39">
        <v>86</v>
      </c>
      <c r="C172" s="38">
        <v>53</v>
      </c>
      <c r="D172" s="36">
        <v>33</v>
      </c>
      <c r="E172" s="39">
        <v>717</v>
      </c>
      <c r="F172" s="38">
        <v>525</v>
      </c>
      <c r="G172" s="52">
        <v>192</v>
      </c>
    </row>
    <row r="173" spans="1:7" x14ac:dyDescent="0.2">
      <c r="A173" s="10">
        <v>45108</v>
      </c>
      <c r="B173" s="39">
        <v>60</v>
      </c>
      <c r="C173" s="38">
        <v>41</v>
      </c>
      <c r="D173" s="36">
        <v>19</v>
      </c>
      <c r="E173" s="39">
        <v>685</v>
      </c>
      <c r="F173" s="38">
        <v>501</v>
      </c>
      <c r="G173" s="52">
        <v>184</v>
      </c>
    </row>
    <row r="174" spans="1:7" x14ac:dyDescent="0.2">
      <c r="A174" s="10">
        <v>45139</v>
      </c>
      <c r="B174" s="39">
        <v>61</v>
      </c>
      <c r="C174" s="38">
        <v>49</v>
      </c>
      <c r="D174" s="36">
        <v>12</v>
      </c>
      <c r="E174" s="39">
        <v>677</v>
      </c>
      <c r="F174" s="38">
        <v>506</v>
      </c>
      <c r="G174" s="52">
        <v>171</v>
      </c>
    </row>
    <row r="175" spans="1:7" x14ac:dyDescent="0.2">
      <c r="A175" s="10">
        <v>45170</v>
      </c>
      <c r="B175" s="39">
        <v>119</v>
      </c>
      <c r="C175" s="38">
        <v>89</v>
      </c>
      <c r="D175" s="36">
        <v>30</v>
      </c>
      <c r="E175" s="39">
        <v>682</v>
      </c>
      <c r="F175" s="38">
        <v>503</v>
      </c>
      <c r="G175" s="52">
        <v>179</v>
      </c>
    </row>
    <row r="176" spans="1:7" x14ac:dyDescent="0.2">
      <c r="A176" s="10">
        <v>45200</v>
      </c>
      <c r="B176" s="39">
        <v>97</v>
      </c>
      <c r="C176" s="38">
        <v>74</v>
      </c>
      <c r="D176" s="36">
        <v>23</v>
      </c>
      <c r="E176" s="39">
        <v>664</v>
      </c>
      <c r="F176" s="38">
        <v>491</v>
      </c>
      <c r="G176" s="52">
        <v>173</v>
      </c>
    </row>
    <row r="177" spans="1:7" x14ac:dyDescent="0.2">
      <c r="A177" s="10">
        <v>45231</v>
      </c>
      <c r="B177" s="39">
        <v>87</v>
      </c>
      <c r="C177" s="38">
        <v>58</v>
      </c>
      <c r="D177" s="36">
        <v>29</v>
      </c>
      <c r="E177" s="39">
        <v>661</v>
      </c>
      <c r="F177" s="38">
        <v>480</v>
      </c>
      <c r="G177" s="52">
        <v>181</v>
      </c>
    </row>
    <row r="178" spans="1:7" x14ac:dyDescent="0.2">
      <c r="A178" s="77">
        <v>45261</v>
      </c>
      <c r="B178" s="78">
        <v>48</v>
      </c>
      <c r="C178" s="79">
        <v>32</v>
      </c>
      <c r="D178" s="80">
        <v>16</v>
      </c>
      <c r="E178" s="78">
        <v>647</v>
      </c>
      <c r="F178" s="79">
        <v>475</v>
      </c>
      <c r="G178" s="81">
        <v>172</v>
      </c>
    </row>
    <row r="179" spans="1:7" x14ac:dyDescent="0.2">
      <c r="A179" s="10">
        <v>45292</v>
      </c>
      <c r="B179" s="39">
        <v>61</v>
      </c>
      <c r="C179" s="38">
        <v>43</v>
      </c>
      <c r="D179" s="36">
        <v>18</v>
      </c>
      <c r="E179" s="39">
        <v>636</v>
      </c>
      <c r="F179" s="38">
        <v>466</v>
      </c>
      <c r="G179" s="52">
        <v>170</v>
      </c>
    </row>
    <row r="180" spans="1:7" x14ac:dyDescent="0.2">
      <c r="A180" s="10">
        <v>45323</v>
      </c>
      <c r="B180" s="39">
        <v>63</v>
      </c>
      <c r="C180" s="38">
        <v>37</v>
      </c>
      <c r="D180" s="36">
        <v>26</v>
      </c>
      <c r="E180" s="39">
        <v>638</v>
      </c>
      <c r="F180" s="38">
        <v>459</v>
      </c>
      <c r="G180" s="52">
        <v>179</v>
      </c>
    </row>
    <row r="181" spans="1:7" x14ac:dyDescent="0.2">
      <c r="A181" s="10">
        <v>45352</v>
      </c>
      <c r="B181" s="39">
        <v>78</v>
      </c>
      <c r="C181" s="38">
        <v>66</v>
      </c>
      <c r="D181" s="36">
        <v>12</v>
      </c>
      <c r="E181" s="39">
        <v>609</v>
      </c>
      <c r="F181" s="38">
        <v>437</v>
      </c>
      <c r="G181" s="52">
        <v>172</v>
      </c>
    </row>
    <row r="182" spans="1:7" x14ac:dyDescent="0.2">
      <c r="A182" s="10">
        <v>45383</v>
      </c>
      <c r="B182" s="39">
        <v>45</v>
      </c>
      <c r="C182" s="38">
        <v>37</v>
      </c>
      <c r="D182" s="36">
        <v>8</v>
      </c>
      <c r="E182" s="39">
        <v>563</v>
      </c>
      <c r="F182" s="38">
        <v>411</v>
      </c>
      <c r="G182" s="52">
        <v>152</v>
      </c>
    </row>
    <row r="183" spans="1:7" x14ac:dyDescent="0.2">
      <c r="A183" s="10">
        <v>45413</v>
      </c>
      <c r="B183" s="39">
        <v>37</v>
      </c>
      <c r="C183" s="38">
        <v>33</v>
      </c>
      <c r="D183" s="36">
        <v>4</v>
      </c>
      <c r="E183" s="39">
        <v>514</v>
      </c>
      <c r="F183" s="38">
        <v>382</v>
      </c>
      <c r="G183" s="52">
        <v>132</v>
      </c>
    </row>
    <row r="184" spans="1:7" x14ac:dyDescent="0.2">
      <c r="A184" s="10">
        <v>45444</v>
      </c>
      <c r="B184" s="39">
        <v>29</v>
      </c>
      <c r="C184" s="38">
        <v>28</v>
      </c>
      <c r="D184" s="36">
        <v>1</v>
      </c>
      <c r="E184" s="39">
        <v>471</v>
      </c>
      <c r="F184" s="38">
        <v>360</v>
      </c>
      <c r="G184" s="52">
        <v>111</v>
      </c>
    </row>
    <row r="185" spans="1:7" x14ac:dyDescent="0.2">
      <c r="A185" s="10">
        <v>45474</v>
      </c>
      <c r="B185" s="39">
        <v>26</v>
      </c>
      <c r="C185" s="38">
        <v>26</v>
      </c>
      <c r="D185" s="36">
        <v>0</v>
      </c>
      <c r="E185" s="39">
        <v>452</v>
      </c>
      <c r="F185" s="38">
        <v>352</v>
      </c>
      <c r="G185" s="52">
        <v>100</v>
      </c>
    </row>
    <row r="186" spans="1:7" x14ac:dyDescent="0.2">
      <c r="A186" s="10">
        <v>45505</v>
      </c>
      <c r="B186" s="39">
        <v>59</v>
      </c>
      <c r="C186" s="38">
        <v>58</v>
      </c>
      <c r="D186" s="36">
        <v>1</v>
      </c>
      <c r="E186" s="39">
        <v>442</v>
      </c>
      <c r="F186" s="11">
        <v>361</v>
      </c>
      <c r="G186" s="46">
        <v>81</v>
      </c>
    </row>
    <row r="187" spans="1:7" x14ac:dyDescent="0.2">
      <c r="A187" s="10">
        <v>45536</v>
      </c>
      <c r="B187" s="39">
        <v>73</v>
      </c>
      <c r="C187" s="38">
        <v>73</v>
      </c>
      <c r="D187" s="36">
        <v>0</v>
      </c>
      <c r="E187" s="39">
        <v>430</v>
      </c>
      <c r="F187" s="38">
        <v>365</v>
      </c>
      <c r="G187" s="52">
        <v>65</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87"/>
  <sheetViews>
    <sheetView zoomScaleNormal="100" workbookViewId="0">
      <pane xSplit="1" ySplit="10" topLeftCell="B164" activePane="bottomRight" state="frozen"/>
      <selection activeCell="B4" sqref="B4:K4"/>
      <selection pane="topRight" activeCell="B4" sqref="B4:K4"/>
      <selection pane="bottomLeft" activeCell="B4" sqref="B4:K4"/>
      <selection pane="bottomRight" activeCell="B4" sqref="B4:K4"/>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58</v>
      </c>
      <c r="C1" s="11"/>
      <c r="D1" s="7"/>
      <c r="E1" s="11"/>
      <c r="F1" s="8"/>
      <c r="G1" s="8"/>
    </row>
    <row r="2" spans="1:11" x14ac:dyDescent="0.2">
      <c r="A2" s="9" t="s">
        <v>9</v>
      </c>
      <c r="B2" s="9" t="s">
        <v>60</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32</v>
      </c>
      <c r="C5" s="57"/>
      <c r="D5" s="57"/>
      <c r="E5" s="57"/>
      <c r="F5" s="57"/>
      <c r="G5" s="57"/>
      <c r="H5" s="57"/>
      <c r="I5" s="57"/>
      <c r="J5" s="57"/>
      <c r="K5" s="57"/>
    </row>
    <row r="6" spans="1:11" x14ac:dyDescent="0.2">
      <c r="A6" s="9" t="s">
        <v>12</v>
      </c>
      <c r="B6" s="9" t="s">
        <v>53</v>
      </c>
      <c r="C6" s="11"/>
      <c r="D6" s="9"/>
      <c r="E6" s="11"/>
      <c r="F6" s="8"/>
      <c r="G6" s="8"/>
    </row>
    <row r="7" spans="1:11" x14ac:dyDescent="0.2">
      <c r="A7" s="63" t="s">
        <v>48</v>
      </c>
      <c r="B7" s="76" t="s">
        <v>93</v>
      </c>
      <c r="C7" s="11"/>
      <c r="D7" s="9"/>
      <c r="E7" s="11"/>
      <c r="F7" s="8"/>
      <c r="G7" s="8"/>
    </row>
    <row r="8" spans="1:11" s="98" customFormat="1" x14ac:dyDescent="0.2">
      <c r="A8" s="95" t="s">
        <v>69</v>
      </c>
      <c r="B8" s="96" t="s">
        <v>78</v>
      </c>
      <c r="C8" s="97"/>
      <c r="D8" s="97"/>
      <c r="E8" s="97"/>
    </row>
    <row r="9" spans="1:11" ht="15.75" x14ac:dyDescent="0.25">
      <c r="A9" s="9"/>
      <c r="B9" s="144" t="s">
        <v>81</v>
      </c>
      <c r="C9" s="145"/>
      <c r="D9" s="145"/>
      <c r="E9" s="144" t="s">
        <v>44</v>
      </c>
      <c r="F9" s="145"/>
      <c r="G9" s="146"/>
    </row>
    <row r="10" spans="1:11" ht="39.75" customHeight="1" x14ac:dyDescent="0.2">
      <c r="A10" s="1" t="s">
        <v>0</v>
      </c>
      <c r="B10" s="43" t="s">
        <v>23</v>
      </c>
      <c r="C10" s="44" t="s">
        <v>75</v>
      </c>
      <c r="D10" s="45" t="s">
        <v>20</v>
      </c>
      <c r="E10" s="43" t="s">
        <v>23</v>
      </c>
      <c r="F10" s="44" t="s">
        <v>75</v>
      </c>
      <c r="G10" s="94" t="s">
        <v>20</v>
      </c>
    </row>
    <row r="11" spans="1:11" x14ac:dyDescent="0.2">
      <c r="A11" s="10">
        <v>40179</v>
      </c>
      <c r="B11" s="39">
        <v>1202</v>
      </c>
      <c r="C11" s="38">
        <v>777</v>
      </c>
      <c r="D11" s="36">
        <v>425</v>
      </c>
      <c r="E11" s="39">
        <v>1188</v>
      </c>
      <c r="F11" s="38">
        <v>773</v>
      </c>
      <c r="G11" s="52">
        <v>415</v>
      </c>
    </row>
    <row r="12" spans="1:11" x14ac:dyDescent="0.2">
      <c r="A12" s="10">
        <v>40210</v>
      </c>
      <c r="B12" s="39">
        <v>1532</v>
      </c>
      <c r="C12" s="38">
        <v>895</v>
      </c>
      <c r="D12" s="36">
        <v>637</v>
      </c>
      <c r="E12" s="39">
        <v>2644</v>
      </c>
      <c r="F12" s="38">
        <v>1642</v>
      </c>
      <c r="G12" s="52">
        <v>1002</v>
      </c>
    </row>
    <row r="13" spans="1:11" x14ac:dyDescent="0.2">
      <c r="A13" s="10">
        <v>40238</v>
      </c>
      <c r="B13" s="39">
        <v>2239</v>
      </c>
      <c r="C13" s="38">
        <v>1358</v>
      </c>
      <c r="D13" s="36">
        <v>881</v>
      </c>
      <c r="E13" s="39">
        <v>4712</v>
      </c>
      <c r="F13" s="38">
        <v>2942</v>
      </c>
      <c r="G13" s="52">
        <v>1770</v>
      </c>
    </row>
    <row r="14" spans="1:11" x14ac:dyDescent="0.2">
      <c r="A14" s="10">
        <v>40269</v>
      </c>
      <c r="B14" s="39">
        <v>2225</v>
      </c>
      <c r="C14" s="38">
        <v>1239</v>
      </c>
      <c r="D14" s="36">
        <v>986</v>
      </c>
      <c r="E14" s="39">
        <v>6746</v>
      </c>
      <c r="F14" s="38">
        <v>4119</v>
      </c>
      <c r="G14" s="52">
        <v>2627</v>
      </c>
    </row>
    <row r="15" spans="1:11" x14ac:dyDescent="0.2">
      <c r="A15" s="10">
        <v>40299</v>
      </c>
      <c r="B15" s="39">
        <v>2252</v>
      </c>
      <c r="C15" s="38">
        <v>1311</v>
      </c>
      <c r="D15" s="36">
        <v>941</v>
      </c>
      <c r="E15" s="39">
        <v>8714</v>
      </c>
      <c r="F15" s="38">
        <v>5339</v>
      </c>
      <c r="G15" s="52">
        <v>3375</v>
      </c>
    </row>
    <row r="16" spans="1:11" x14ac:dyDescent="0.2">
      <c r="A16" s="10">
        <v>40330</v>
      </c>
      <c r="B16" s="39">
        <v>1663</v>
      </c>
      <c r="C16" s="38">
        <v>1183</v>
      </c>
      <c r="D16" s="36">
        <v>480</v>
      </c>
      <c r="E16" s="39">
        <v>10059</v>
      </c>
      <c r="F16" s="38">
        <v>6427</v>
      </c>
      <c r="G16" s="52">
        <v>3632</v>
      </c>
    </row>
    <row r="17" spans="1:7" x14ac:dyDescent="0.2">
      <c r="A17" s="10">
        <v>40360</v>
      </c>
      <c r="B17" s="39">
        <v>2131</v>
      </c>
      <c r="C17" s="38">
        <v>2044</v>
      </c>
      <c r="D17" s="36">
        <v>87</v>
      </c>
      <c r="E17" s="39">
        <v>11483</v>
      </c>
      <c r="F17" s="38">
        <v>7996</v>
      </c>
      <c r="G17" s="52">
        <v>3487</v>
      </c>
    </row>
    <row r="18" spans="1:7" x14ac:dyDescent="0.2">
      <c r="A18" s="10">
        <v>40391</v>
      </c>
      <c r="B18" s="39">
        <v>943</v>
      </c>
      <c r="C18" s="38">
        <v>895</v>
      </c>
      <c r="D18" s="36">
        <v>48</v>
      </c>
      <c r="E18" s="39">
        <v>11714</v>
      </c>
      <c r="F18" s="38">
        <v>8380</v>
      </c>
      <c r="G18" s="52">
        <v>3334</v>
      </c>
    </row>
    <row r="19" spans="1:7" x14ac:dyDescent="0.2">
      <c r="A19" s="10">
        <v>40422</v>
      </c>
      <c r="B19" s="39">
        <v>1845</v>
      </c>
      <c r="C19" s="38">
        <v>1766</v>
      </c>
      <c r="D19" s="36">
        <v>79</v>
      </c>
      <c r="E19" s="39">
        <v>12510</v>
      </c>
      <c r="F19" s="38">
        <v>9324</v>
      </c>
      <c r="G19" s="52">
        <v>3186</v>
      </c>
    </row>
    <row r="20" spans="1:7" x14ac:dyDescent="0.2">
      <c r="A20" s="10">
        <v>40452</v>
      </c>
      <c r="B20" s="39">
        <v>1694</v>
      </c>
      <c r="C20" s="38">
        <v>1620</v>
      </c>
      <c r="D20" s="36">
        <v>74</v>
      </c>
      <c r="E20" s="39">
        <v>13116</v>
      </c>
      <c r="F20" s="38">
        <v>10144</v>
      </c>
      <c r="G20" s="52">
        <v>2972</v>
      </c>
    </row>
    <row r="21" spans="1:7" x14ac:dyDescent="0.2">
      <c r="A21" s="10">
        <v>40483</v>
      </c>
      <c r="B21" s="39">
        <v>885</v>
      </c>
      <c r="C21" s="38">
        <v>820</v>
      </c>
      <c r="D21" s="36">
        <v>65</v>
      </c>
      <c r="E21" s="39">
        <v>12898</v>
      </c>
      <c r="F21" s="38">
        <v>10116</v>
      </c>
      <c r="G21" s="52">
        <v>2782</v>
      </c>
    </row>
    <row r="22" spans="1:7" x14ac:dyDescent="0.2">
      <c r="A22" s="77">
        <v>40513</v>
      </c>
      <c r="B22" s="78">
        <v>319</v>
      </c>
      <c r="C22" s="79">
        <v>292</v>
      </c>
      <c r="D22" s="80">
        <v>27</v>
      </c>
      <c r="E22" s="78">
        <v>11969</v>
      </c>
      <c r="F22" s="79">
        <v>9347</v>
      </c>
      <c r="G22" s="81">
        <v>2622</v>
      </c>
    </row>
    <row r="23" spans="1:7" x14ac:dyDescent="0.2">
      <c r="A23" s="10">
        <v>40544</v>
      </c>
      <c r="B23" s="39">
        <v>2144</v>
      </c>
      <c r="C23" s="38">
        <v>2026</v>
      </c>
      <c r="D23" s="36">
        <v>118</v>
      </c>
      <c r="E23" s="39">
        <v>11612</v>
      </c>
      <c r="F23" s="38">
        <v>9037</v>
      </c>
      <c r="G23" s="52">
        <v>2575</v>
      </c>
    </row>
    <row r="24" spans="1:7" x14ac:dyDescent="0.2">
      <c r="A24" s="10">
        <v>40575</v>
      </c>
      <c r="B24" s="39">
        <v>1547</v>
      </c>
      <c r="C24" s="38">
        <v>1377</v>
      </c>
      <c r="D24" s="36">
        <v>170</v>
      </c>
      <c r="E24" s="39">
        <v>11861</v>
      </c>
      <c r="F24" s="38">
        <v>9273</v>
      </c>
      <c r="G24" s="52">
        <v>2588</v>
      </c>
    </row>
    <row r="25" spans="1:7" x14ac:dyDescent="0.2">
      <c r="A25" s="10">
        <v>40603</v>
      </c>
      <c r="B25" s="39">
        <v>1120</v>
      </c>
      <c r="C25" s="38">
        <v>998</v>
      </c>
      <c r="D25" s="36">
        <v>122</v>
      </c>
      <c r="E25" s="39">
        <v>10578</v>
      </c>
      <c r="F25" s="38">
        <v>8034</v>
      </c>
      <c r="G25" s="52">
        <v>2544</v>
      </c>
    </row>
    <row r="26" spans="1:7" x14ac:dyDescent="0.2">
      <c r="A26" s="10">
        <v>40634</v>
      </c>
      <c r="B26" s="39">
        <v>1164</v>
      </c>
      <c r="C26" s="38">
        <v>1057</v>
      </c>
      <c r="D26" s="36">
        <v>107</v>
      </c>
      <c r="E26" s="39">
        <v>9754</v>
      </c>
      <c r="F26" s="38">
        <v>7261</v>
      </c>
      <c r="G26" s="52">
        <v>2493</v>
      </c>
    </row>
    <row r="27" spans="1:7" x14ac:dyDescent="0.2">
      <c r="A27" s="10">
        <v>40664</v>
      </c>
      <c r="B27" s="39">
        <v>1149</v>
      </c>
      <c r="C27" s="38">
        <v>1040</v>
      </c>
      <c r="D27" s="36">
        <v>109</v>
      </c>
      <c r="E27" s="39">
        <v>9558</v>
      </c>
      <c r="F27" s="38">
        <v>7148</v>
      </c>
      <c r="G27" s="52">
        <v>2410</v>
      </c>
    </row>
    <row r="28" spans="1:7" x14ac:dyDescent="0.2">
      <c r="A28" s="10">
        <v>40695</v>
      </c>
      <c r="B28" s="39">
        <v>577</v>
      </c>
      <c r="C28" s="38">
        <v>481</v>
      </c>
      <c r="D28" s="36">
        <v>96</v>
      </c>
      <c r="E28" s="39">
        <v>9505</v>
      </c>
      <c r="F28" s="38">
        <v>7267</v>
      </c>
      <c r="G28" s="52">
        <v>2238</v>
      </c>
    </row>
    <row r="29" spans="1:7" x14ac:dyDescent="0.2">
      <c r="A29" s="10">
        <v>40725</v>
      </c>
      <c r="B29" s="39">
        <v>1033</v>
      </c>
      <c r="C29" s="38">
        <v>920</v>
      </c>
      <c r="D29" s="36">
        <v>113</v>
      </c>
      <c r="E29" s="39">
        <v>8330</v>
      </c>
      <c r="F29" s="38">
        <v>6132</v>
      </c>
      <c r="G29" s="52">
        <v>2198</v>
      </c>
    </row>
    <row r="30" spans="1:7" x14ac:dyDescent="0.2">
      <c r="A30" s="10">
        <v>40756</v>
      </c>
      <c r="B30" s="39">
        <v>1140</v>
      </c>
      <c r="C30" s="38">
        <v>1049</v>
      </c>
      <c r="D30" s="36">
        <v>91</v>
      </c>
      <c r="E30" s="39">
        <v>8079</v>
      </c>
      <c r="F30" s="38">
        <v>5908</v>
      </c>
      <c r="G30" s="52">
        <v>2171</v>
      </c>
    </row>
    <row r="31" spans="1:7" x14ac:dyDescent="0.2">
      <c r="A31" s="10">
        <v>40787</v>
      </c>
      <c r="B31" s="39">
        <v>1594</v>
      </c>
      <c r="C31" s="38">
        <v>1434</v>
      </c>
      <c r="D31" s="36">
        <v>160</v>
      </c>
      <c r="E31" s="39">
        <v>8483</v>
      </c>
      <c r="F31" s="38">
        <v>6278</v>
      </c>
      <c r="G31" s="52">
        <v>2205</v>
      </c>
    </row>
    <row r="32" spans="1:7" x14ac:dyDescent="0.2">
      <c r="A32" s="10">
        <v>40817</v>
      </c>
      <c r="B32" s="39">
        <v>1800</v>
      </c>
      <c r="C32" s="38">
        <v>1514</v>
      </c>
      <c r="D32" s="36">
        <v>286</v>
      </c>
      <c r="E32" s="39">
        <v>8967</v>
      </c>
      <c r="F32" s="38">
        <v>6640</v>
      </c>
      <c r="G32" s="52">
        <v>2327</v>
      </c>
    </row>
    <row r="33" spans="1:7" x14ac:dyDescent="0.2">
      <c r="A33" s="10">
        <v>40848</v>
      </c>
      <c r="B33" s="39">
        <v>1736</v>
      </c>
      <c r="C33" s="38">
        <v>1478</v>
      </c>
      <c r="D33" s="36">
        <v>258</v>
      </c>
      <c r="E33" s="39">
        <v>9485</v>
      </c>
      <c r="F33" s="38">
        <v>7047</v>
      </c>
      <c r="G33" s="52">
        <v>2438</v>
      </c>
    </row>
    <row r="34" spans="1:7" x14ac:dyDescent="0.2">
      <c r="A34" s="77">
        <v>40878</v>
      </c>
      <c r="B34" s="78">
        <v>1286</v>
      </c>
      <c r="C34" s="79">
        <v>995</v>
      </c>
      <c r="D34" s="80">
        <v>291</v>
      </c>
      <c r="E34" s="78">
        <v>10145</v>
      </c>
      <c r="F34" s="79">
        <v>7538</v>
      </c>
      <c r="G34" s="81">
        <v>2607</v>
      </c>
    </row>
    <row r="35" spans="1:7" x14ac:dyDescent="0.2">
      <c r="A35" s="10">
        <v>40909</v>
      </c>
      <c r="B35" s="39">
        <v>1954</v>
      </c>
      <c r="C35" s="38">
        <v>1617</v>
      </c>
      <c r="D35" s="36">
        <v>337</v>
      </c>
      <c r="E35" s="39">
        <v>10794</v>
      </c>
      <c r="F35" s="38">
        <v>8159</v>
      </c>
      <c r="G35" s="52">
        <v>2635</v>
      </c>
    </row>
    <row r="36" spans="1:7" x14ac:dyDescent="0.2">
      <c r="A36" s="10">
        <v>40940</v>
      </c>
      <c r="B36" s="39">
        <v>1847</v>
      </c>
      <c r="C36" s="38">
        <v>1503</v>
      </c>
      <c r="D36" s="36">
        <v>344</v>
      </c>
      <c r="E36" s="39">
        <v>10954</v>
      </c>
      <c r="F36" s="38">
        <v>8411</v>
      </c>
      <c r="G36" s="52">
        <v>2543</v>
      </c>
    </row>
    <row r="37" spans="1:7" x14ac:dyDescent="0.2">
      <c r="A37" s="10">
        <v>40969</v>
      </c>
      <c r="B37" s="39">
        <v>2308</v>
      </c>
      <c r="C37" s="38">
        <v>2146</v>
      </c>
      <c r="D37" s="36">
        <v>162</v>
      </c>
      <c r="E37" s="39">
        <v>11460</v>
      </c>
      <c r="F37" s="38">
        <v>9138</v>
      </c>
      <c r="G37" s="52">
        <v>2322</v>
      </c>
    </row>
    <row r="38" spans="1:7" x14ac:dyDescent="0.2">
      <c r="A38" s="10">
        <v>41000</v>
      </c>
      <c r="B38" s="39">
        <v>2040</v>
      </c>
      <c r="C38" s="38">
        <v>1947</v>
      </c>
      <c r="D38" s="36">
        <v>93</v>
      </c>
      <c r="E38" s="39">
        <v>11658</v>
      </c>
      <c r="F38" s="38">
        <v>9683</v>
      </c>
      <c r="G38" s="52">
        <v>1975</v>
      </c>
    </row>
    <row r="39" spans="1:7" x14ac:dyDescent="0.2">
      <c r="A39" s="10">
        <v>41030</v>
      </c>
      <c r="B39" s="39">
        <v>1455</v>
      </c>
      <c r="C39" s="38">
        <v>1395</v>
      </c>
      <c r="D39" s="36">
        <v>60</v>
      </c>
      <c r="E39" s="39">
        <v>11290</v>
      </c>
      <c r="F39" s="38">
        <v>9641</v>
      </c>
      <c r="G39" s="52">
        <v>1649</v>
      </c>
    </row>
    <row r="40" spans="1:7" x14ac:dyDescent="0.2">
      <c r="A40" s="10">
        <v>41061</v>
      </c>
      <c r="B40" s="39">
        <v>1147</v>
      </c>
      <c r="C40" s="38">
        <v>1078</v>
      </c>
      <c r="D40" s="36">
        <v>69</v>
      </c>
      <c r="E40" s="39">
        <v>11255</v>
      </c>
      <c r="F40" s="38">
        <v>9718</v>
      </c>
      <c r="G40" s="52">
        <v>1537</v>
      </c>
    </row>
    <row r="41" spans="1:7" x14ac:dyDescent="0.2">
      <c r="A41" s="10">
        <v>41091</v>
      </c>
      <c r="B41" s="39">
        <v>1480</v>
      </c>
      <c r="C41" s="38">
        <v>1411</v>
      </c>
      <c r="D41" s="36">
        <v>69</v>
      </c>
      <c r="E41" s="39">
        <v>10860</v>
      </c>
      <c r="F41" s="38">
        <v>9446</v>
      </c>
      <c r="G41" s="52">
        <v>1414</v>
      </c>
    </row>
    <row r="42" spans="1:7" x14ac:dyDescent="0.2">
      <c r="A42" s="10">
        <v>41122</v>
      </c>
      <c r="B42" s="39">
        <v>1309</v>
      </c>
      <c r="C42" s="38">
        <v>1259</v>
      </c>
      <c r="D42" s="36">
        <v>50</v>
      </c>
      <c r="E42" s="39">
        <v>10564</v>
      </c>
      <c r="F42" s="38">
        <v>9238</v>
      </c>
      <c r="G42" s="52">
        <v>1326</v>
      </c>
    </row>
    <row r="43" spans="1:7" x14ac:dyDescent="0.2">
      <c r="A43" s="10">
        <v>41153</v>
      </c>
      <c r="B43" s="39">
        <v>2121</v>
      </c>
      <c r="C43" s="38">
        <v>2045</v>
      </c>
      <c r="D43" s="36">
        <v>76</v>
      </c>
      <c r="E43" s="39">
        <v>10373</v>
      </c>
      <c r="F43" s="38">
        <v>9133</v>
      </c>
      <c r="G43" s="52">
        <v>1240</v>
      </c>
    </row>
    <row r="44" spans="1:7" x14ac:dyDescent="0.2">
      <c r="A44" s="10">
        <v>41183</v>
      </c>
      <c r="B44" s="39">
        <v>1417</v>
      </c>
      <c r="C44" s="38">
        <v>1309</v>
      </c>
      <c r="D44" s="36">
        <v>108</v>
      </c>
      <c r="E44" s="39">
        <v>9603</v>
      </c>
      <c r="F44" s="38">
        <v>8468</v>
      </c>
      <c r="G44" s="52">
        <v>1135</v>
      </c>
    </row>
    <row r="45" spans="1:7" x14ac:dyDescent="0.2">
      <c r="A45" s="10">
        <v>41214</v>
      </c>
      <c r="B45" s="39">
        <v>1183</v>
      </c>
      <c r="C45" s="38">
        <v>1058</v>
      </c>
      <c r="D45" s="36">
        <v>125</v>
      </c>
      <c r="E45" s="39">
        <v>9238</v>
      </c>
      <c r="F45" s="38">
        <v>8163</v>
      </c>
      <c r="G45" s="52">
        <v>1075</v>
      </c>
    </row>
    <row r="46" spans="1:7" x14ac:dyDescent="0.2">
      <c r="A46" s="77">
        <v>41244</v>
      </c>
      <c r="B46" s="78">
        <v>1056</v>
      </c>
      <c r="C46" s="79">
        <v>958</v>
      </c>
      <c r="D46" s="80">
        <v>98</v>
      </c>
      <c r="E46" s="78">
        <v>8962</v>
      </c>
      <c r="F46" s="79">
        <v>7982</v>
      </c>
      <c r="G46" s="81">
        <v>980</v>
      </c>
    </row>
    <row r="47" spans="1:7" x14ac:dyDescent="0.2">
      <c r="A47" s="10">
        <v>41275</v>
      </c>
      <c r="B47" s="39">
        <v>1644</v>
      </c>
      <c r="C47" s="38">
        <v>1474</v>
      </c>
      <c r="D47" s="36">
        <v>170</v>
      </c>
      <c r="E47" s="39">
        <v>8925</v>
      </c>
      <c r="F47" s="38">
        <v>8006</v>
      </c>
      <c r="G47" s="52">
        <v>919</v>
      </c>
    </row>
    <row r="48" spans="1:7" x14ac:dyDescent="0.2">
      <c r="A48" s="10">
        <v>41306</v>
      </c>
      <c r="B48" s="39">
        <v>1386</v>
      </c>
      <c r="C48" s="38">
        <v>1197</v>
      </c>
      <c r="D48" s="36">
        <v>189</v>
      </c>
      <c r="E48" s="39">
        <v>8994</v>
      </c>
      <c r="F48" s="38">
        <v>8108</v>
      </c>
      <c r="G48" s="52">
        <v>886</v>
      </c>
    </row>
    <row r="49" spans="1:7" x14ac:dyDescent="0.2">
      <c r="A49" s="10">
        <v>41334</v>
      </c>
      <c r="B49" s="39">
        <v>2149</v>
      </c>
      <c r="C49" s="38">
        <v>1945</v>
      </c>
      <c r="D49" s="36">
        <v>204</v>
      </c>
      <c r="E49" s="39">
        <v>9175</v>
      </c>
      <c r="F49" s="38">
        <v>8235</v>
      </c>
      <c r="G49" s="52">
        <v>940</v>
      </c>
    </row>
    <row r="50" spans="1:7" x14ac:dyDescent="0.2">
      <c r="A50" s="10">
        <v>41365</v>
      </c>
      <c r="B50" s="39">
        <v>1369</v>
      </c>
      <c r="C50" s="38">
        <v>1193</v>
      </c>
      <c r="D50" s="36">
        <v>176</v>
      </c>
      <c r="E50" s="39">
        <v>9353</v>
      </c>
      <c r="F50" s="38">
        <v>8340</v>
      </c>
      <c r="G50" s="52">
        <v>1013</v>
      </c>
    </row>
    <row r="51" spans="1:7" x14ac:dyDescent="0.2">
      <c r="A51" s="10">
        <v>41395</v>
      </c>
      <c r="B51" s="39">
        <v>1328</v>
      </c>
      <c r="C51" s="38">
        <v>1281</v>
      </c>
      <c r="D51" s="36">
        <v>47</v>
      </c>
      <c r="E51" s="39">
        <v>9436</v>
      </c>
      <c r="F51" s="38">
        <v>8454</v>
      </c>
      <c r="G51" s="52">
        <v>982</v>
      </c>
    </row>
    <row r="52" spans="1:7" x14ac:dyDescent="0.2">
      <c r="A52" s="10">
        <v>41426</v>
      </c>
      <c r="B52" s="39">
        <v>960</v>
      </c>
      <c r="C52" s="38">
        <v>874</v>
      </c>
      <c r="D52" s="36">
        <v>86</v>
      </c>
      <c r="E52" s="39">
        <v>9212</v>
      </c>
      <c r="F52" s="38">
        <v>8241</v>
      </c>
      <c r="G52" s="52">
        <v>971</v>
      </c>
    </row>
    <row r="53" spans="1:7" x14ac:dyDescent="0.2">
      <c r="A53" s="10">
        <v>41456</v>
      </c>
      <c r="B53" s="39">
        <v>1341</v>
      </c>
      <c r="C53" s="38">
        <v>1194</v>
      </c>
      <c r="D53" s="36">
        <v>147</v>
      </c>
      <c r="E53" s="39">
        <v>9059</v>
      </c>
      <c r="F53" s="38">
        <v>8061</v>
      </c>
      <c r="G53" s="52">
        <v>998</v>
      </c>
    </row>
    <row r="54" spans="1:7" x14ac:dyDescent="0.2">
      <c r="A54" s="10">
        <v>41487</v>
      </c>
      <c r="B54" s="39">
        <v>973</v>
      </c>
      <c r="C54" s="38">
        <v>868</v>
      </c>
      <c r="D54" s="36">
        <v>105</v>
      </c>
      <c r="E54" s="39">
        <v>8823</v>
      </c>
      <c r="F54" s="38">
        <v>7822</v>
      </c>
      <c r="G54" s="52">
        <v>1001</v>
      </c>
    </row>
    <row r="55" spans="1:7" x14ac:dyDescent="0.2">
      <c r="A55" s="10">
        <v>41518</v>
      </c>
      <c r="B55" s="39">
        <v>1996</v>
      </c>
      <c r="C55" s="38">
        <v>1818</v>
      </c>
      <c r="D55" s="36">
        <v>178</v>
      </c>
      <c r="E55" s="39">
        <v>8694</v>
      </c>
      <c r="F55" s="38">
        <v>7648</v>
      </c>
      <c r="G55" s="52">
        <v>1046</v>
      </c>
    </row>
    <row r="56" spans="1:7" x14ac:dyDescent="0.2">
      <c r="A56" s="10">
        <v>41548</v>
      </c>
      <c r="B56" s="39">
        <v>1600</v>
      </c>
      <c r="C56" s="38">
        <v>1400</v>
      </c>
      <c r="D56" s="36">
        <v>200</v>
      </c>
      <c r="E56" s="39">
        <v>8784</v>
      </c>
      <c r="F56" s="38">
        <v>7652</v>
      </c>
      <c r="G56" s="52">
        <v>1132</v>
      </c>
    </row>
    <row r="57" spans="1:7" x14ac:dyDescent="0.2">
      <c r="A57" s="10">
        <v>41579</v>
      </c>
      <c r="B57" s="39">
        <v>1925</v>
      </c>
      <c r="C57" s="38">
        <v>1724</v>
      </c>
      <c r="D57" s="36">
        <v>201</v>
      </c>
      <c r="E57" s="39">
        <v>9549</v>
      </c>
      <c r="F57" s="38">
        <v>8312</v>
      </c>
      <c r="G57" s="52">
        <v>1237</v>
      </c>
    </row>
    <row r="58" spans="1:7" x14ac:dyDescent="0.2">
      <c r="A58" s="77">
        <v>41609</v>
      </c>
      <c r="B58" s="78">
        <v>1259</v>
      </c>
      <c r="C58" s="79">
        <v>1097</v>
      </c>
      <c r="D58" s="80">
        <v>162</v>
      </c>
      <c r="E58" s="78">
        <v>9692</v>
      </c>
      <c r="F58" s="79">
        <v>8389</v>
      </c>
      <c r="G58" s="81">
        <v>1303</v>
      </c>
    </row>
    <row r="59" spans="1:7" x14ac:dyDescent="0.2">
      <c r="A59" s="10">
        <v>41640</v>
      </c>
      <c r="B59" s="39">
        <v>1729</v>
      </c>
      <c r="C59" s="38">
        <v>1559</v>
      </c>
      <c r="D59" s="36">
        <v>170</v>
      </c>
      <c r="E59" s="39">
        <v>10252</v>
      </c>
      <c r="F59" s="38">
        <v>8939</v>
      </c>
      <c r="G59" s="52">
        <v>1313</v>
      </c>
    </row>
    <row r="60" spans="1:7" x14ac:dyDescent="0.2">
      <c r="A60" s="10">
        <v>41671</v>
      </c>
      <c r="B60" s="39">
        <v>1081</v>
      </c>
      <c r="C60" s="38">
        <v>879</v>
      </c>
      <c r="D60" s="36">
        <v>202</v>
      </c>
      <c r="E60" s="39">
        <v>10481</v>
      </c>
      <c r="F60" s="38">
        <v>9120</v>
      </c>
      <c r="G60" s="52">
        <v>1361</v>
      </c>
    </row>
    <row r="61" spans="1:7" x14ac:dyDescent="0.2">
      <c r="A61" s="10">
        <v>41699</v>
      </c>
      <c r="B61" s="39">
        <v>1418</v>
      </c>
      <c r="C61" s="38">
        <v>1231</v>
      </c>
      <c r="D61" s="36">
        <v>187</v>
      </c>
      <c r="E61" s="39">
        <v>10510</v>
      </c>
      <c r="F61" s="38">
        <v>9118</v>
      </c>
      <c r="G61" s="52">
        <v>1392</v>
      </c>
    </row>
    <row r="62" spans="1:7" x14ac:dyDescent="0.2">
      <c r="A62" s="10">
        <v>41730</v>
      </c>
      <c r="B62" s="39">
        <v>1629</v>
      </c>
      <c r="C62" s="38">
        <v>1482</v>
      </c>
      <c r="D62" s="36">
        <v>147</v>
      </c>
      <c r="E62" s="39">
        <v>10992</v>
      </c>
      <c r="F62" s="38">
        <v>9645</v>
      </c>
      <c r="G62" s="52">
        <v>1347</v>
      </c>
    </row>
    <row r="63" spans="1:7" x14ac:dyDescent="0.2">
      <c r="A63" s="10">
        <v>41760</v>
      </c>
      <c r="B63" s="39">
        <v>963</v>
      </c>
      <c r="C63" s="38">
        <v>894</v>
      </c>
      <c r="D63" s="36">
        <v>69</v>
      </c>
      <c r="E63" s="39">
        <v>11128</v>
      </c>
      <c r="F63" s="38">
        <v>9825</v>
      </c>
      <c r="G63" s="52">
        <v>1303</v>
      </c>
    </row>
    <row r="64" spans="1:7" x14ac:dyDescent="0.2">
      <c r="A64" s="10">
        <v>41791</v>
      </c>
      <c r="B64" s="39">
        <v>745</v>
      </c>
      <c r="C64" s="38">
        <v>671</v>
      </c>
      <c r="D64" s="36">
        <v>74</v>
      </c>
      <c r="E64" s="39">
        <v>11194</v>
      </c>
      <c r="F64" s="38">
        <v>9937</v>
      </c>
      <c r="G64" s="52">
        <v>1257</v>
      </c>
    </row>
    <row r="65" spans="1:7" x14ac:dyDescent="0.2">
      <c r="A65" s="10">
        <v>41821</v>
      </c>
      <c r="B65" s="39">
        <v>575</v>
      </c>
      <c r="C65" s="38">
        <v>516</v>
      </c>
      <c r="D65" s="36">
        <v>59</v>
      </c>
      <c r="E65" s="39">
        <v>10849</v>
      </c>
      <c r="F65" s="38">
        <v>9661</v>
      </c>
      <c r="G65" s="52">
        <v>1188</v>
      </c>
    </row>
    <row r="66" spans="1:7" x14ac:dyDescent="0.2">
      <c r="A66" s="10">
        <v>41852</v>
      </c>
      <c r="B66" s="39">
        <v>523</v>
      </c>
      <c r="C66" s="38">
        <v>450</v>
      </c>
      <c r="D66" s="36">
        <v>73</v>
      </c>
      <c r="E66" s="39">
        <v>10555</v>
      </c>
      <c r="F66" s="38">
        <v>9416</v>
      </c>
      <c r="G66" s="52">
        <v>1139</v>
      </c>
    </row>
    <row r="67" spans="1:7" x14ac:dyDescent="0.2">
      <c r="A67" s="10">
        <v>41883</v>
      </c>
      <c r="B67" s="39">
        <v>1207</v>
      </c>
      <c r="C67" s="38">
        <v>1055</v>
      </c>
      <c r="D67" s="36">
        <v>152</v>
      </c>
      <c r="E67" s="39">
        <v>10417</v>
      </c>
      <c r="F67" s="38">
        <v>9304</v>
      </c>
      <c r="G67" s="52">
        <v>1113</v>
      </c>
    </row>
    <row r="68" spans="1:7" x14ac:dyDescent="0.2">
      <c r="A68" s="10">
        <v>41913</v>
      </c>
      <c r="B68" s="39">
        <v>905</v>
      </c>
      <c r="C68" s="38">
        <v>722</v>
      </c>
      <c r="D68" s="36">
        <v>183</v>
      </c>
      <c r="E68" s="39">
        <v>10103</v>
      </c>
      <c r="F68" s="38">
        <v>9001</v>
      </c>
      <c r="G68" s="52">
        <v>1102</v>
      </c>
    </row>
    <row r="69" spans="1:7" x14ac:dyDescent="0.2">
      <c r="A69" s="10">
        <v>41944</v>
      </c>
      <c r="B69" s="39">
        <v>1696</v>
      </c>
      <c r="C69" s="38">
        <v>1557</v>
      </c>
      <c r="D69" s="36">
        <v>139</v>
      </c>
      <c r="E69" s="39">
        <v>9998</v>
      </c>
      <c r="F69" s="38">
        <v>8921</v>
      </c>
      <c r="G69" s="52">
        <v>1077</v>
      </c>
    </row>
    <row r="70" spans="1:7" x14ac:dyDescent="0.2">
      <c r="A70" s="77">
        <v>41974</v>
      </c>
      <c r="B70" s="78">
        <v>961</v>
      </c>
      <c r="C70" s="79">
        <v>840</v>
      </c>
      <c r="D70" s="80">
        <v>121</v>
      </c>
      <c r="E70" s="78">
        <v>9884</v>
      </c>
      <c r="F70" s="79">
        <v>8827</v>
      </c>
      <c r="G70" s="81">
        <v>1057</v>
      </c>
    </row>
    <row r="71" spans="1:7" x14ac:dyDescent="0.2">
      <c r="A71" s="10">
        <v>42005</v>
      </c>
      <c r="B71" s="39">
        <v>1468</v>
      </c>
      <c r="C71" s="38">
        <v>1328</v>
      </c>
      <c r="D71" s="36">
        <v>140</v>
      </c>
      <c r="E71" s="39">
        <v>9908</v>
      </c>
      <c r="F71" s="38">
        <v>8843</v>
      </c>
      <c r="G71" s="52">
        <v>1065</v>
      </c>
    </row>
    <row r="72" spans="1:7" x14ac:dyDescent="0.2">
      <c r="A72" s="10">
        <v>42036</v>
      </c>
      <c r="B72" s="39">
        <v>926</v>
      </c>
      <c r="C72" s="38">
        <v>772</v>
      </c>
      <c r="D72" s="36">
        <v>154</v>
      </c>
      <c r="E72" s="39">
        <v>10065</v>
      </c>
      <c r="F72" s="38">
        <v>9000</v>
      </c>
      <c r="G72" s="52">
        <v>1065</v>
      </c>
    </row>
    <row r="73" spans="1:7" x14ac:dyDescent="0.2">
      <c r="A73" s="10">
        <v>42064</v>
      </c>
      <c r="B73" s="39">
        <v>1342</v>
      </c>
      <c r="C73" s="38">
        <v>1119</v>
      </c>
      <c r="D73" s="36">
        <v>223</v>
      </c>
      <c r="E73" s="39">
        <v>10273</v>
      </c>
      <c r="F73" s="38">
        <v>9137</v>
      </c>
      <c r="G73" s="52">
        <v>1136</v>
      </c>
    </row>
    <row r="74" spans="1:7" x14ac:dyDescent="0.2">
      <c r="A74" s="10">
        <v>42095</v>
      </c>
      <c r="B74" s="39">
        <v>1393</v>
      </c>
      <c r="C74" s="38">
        <v>1158</v>
      </c>
      <c r="D74" s="36">
        <v>235</v>
      </c>
      <c r="E74" s="39">
        <v>10547</v>
      </c>
      <c r="F74" s="38">
        <v>9314</v>
      </c>
      <c r="G74" s="52">
        <v>1233</v>
      </c>
    </row>
    <row r="75" spans="1:7" x14ac:dyDescent="0.2">
      <c r="A75" s="10">
        <v>42125</v>
      </c>
      <c r="B75" s="39">
        <v>1147</v>
      </c>
      <c r="C75" s="38">
        <v>940</v>
      </c>
      <c r="D75" s="36">
        <v>207</v>
      </c>
      <c r="E75" s="39">
        <v>10871</v>
      </c>
      <c r="F75" s="38">
        <v>9542</v>
      </c>
      <c r="G75" s="52">
        <v>1329</v>
      </c>
    </row>
    <row r="76" spans="1:7" x14ac:dyDescent="0.2">
      <c r="A76" s="10">
        <v>42156</v>
      </c>
      <c r="B76" s="39">
        <v>912</v>
      </c>
      <c r="C76" s="38">
        <v>647</v>
      </c>
      <c r="D76" s="36">
        <v>265</v>
      </c>
      <c r="E76" s="39">
        <v>11181</v>
      </c>
      <c r="F76" s="38">
        <v>9703</v>
      </c>
      <c r="G76" s="52">
        <v>1478</v>
      </c>
    </row>
    <row r="77" spans="1:7" x14ac:dyDescent="0.2">
      <c r="A77" s="10">
        <v>42186</v>
      </c>
      <c r="B77" s="39">
        <v>772</v>
      </c>
      <c r="C77" s="38">
        <v>481</v>
      </c>
      <c r="D77" s="36">
        <v>291</v>
      </c>
      <c r="E77" s="39">
        <v>11326</v>
      </c>
      <c r="F77" s="38">
        <v>9668</v>
      </c>
      <c r="G77" s="52">
        <v>1658</v>
      </c>
    </row>
    <row r="78" spans="1:7" x14ac:dyDescent="0.2">
      <c r="A78" s="10">
        <v>42217</v>
      </c>
      <c r="B78" s="39">
        <v>694</v>
      </c>
      <c r="C78" s="38">
        <v>501</v>
      </c>
      <c r="D78" s="36">
        <v>193</v>
      </c>
      <c r="E78" s="39">
        <v>11398</v>
      </c>
      <c r="F78" s="38">
        <v>9680</v>
      </c>
      <c r="G78" s="52">
        <v>1718</v>
      </c>
    </row>
    <row r="79" spans="1:7" x14ac:dyDescent="0.2">
      <c r="A79" s="10">
        <v>42248</v>
      </c>
      <c r="B79" s="39">
        <v>1638</v>
      </c>
      <c r="C79" s="38">
        <v>1308</v>
      </c>
      <c r="D79" s="36">
        <v>330</v>
      </c>
      <c r="E79" s="39">
        <v>11546</v>
      </c>
      <c r="F79" s="38">
        <v>9679</v>
      </c>
      <c r="G79" s="52">
        <v>1867</v>
      </c>
    </row>
    <row r="80" spans="1:7" x14ac:dyDescent="0.2">
      <c r="A80" s="10">
        <v>42278</v>
      </c>
      <c r="B80" s="39">
        <v>1524</v>
      </c>
      <c r="C80" s="38">
        <v>1176</v>
      </c>
      <c r="D80" s="36">
        <v>348</v>
      </c>
      <c r="E80" s="39">
        <v>11674</v>
      </c>
      <c r="F80" s="38">
        <v>9697</v>
      </c>
      <c r="G80" s="52">
        <v>1977</v>
      </c>
    </row>
    <row r="81" spans="1:7" x14ac:dyDescent="0.2">
      <c r="A81" s="10">
        <v>42309</v>
      </c>
      <c r="B81" s="39">
        <v>2091</v>
      </c>
      <c r="C81" s="38">
        <v>1745</v>
      </c>
      <c r="D81" s="36">
        <v>346</v>
      </c>
      <c r="E81" s="39">
        <v>11700</v>
      </c>
      <c r="F81" s="38">
        <v>9587</v>
      </c>
      <c r="G81" s="52">
        <v>2113</v>
      </c>
    </row>
    <row r="82" spans="1:7" x14ac:dyDescent="0.2">
      <c r="A82" s="77">
        <v>42339</v>
      </c>
      <c r="B82" s="78">
        <v>1370</v>
      </c>
      <c r="C82" s="79">
        <v>1050</v>
      </c>
      <c r="D82" s="80">
        <v>320</v>
      </c>
      <c r="E82" s="78">
        <v>11905</v>
      </c>
      <c r="F82" s="79">
        <v>9680</v>
      </c>
      <c r="G82" s="81">
        <v>2225</v>
      </c>
    </row>
    <row r="83" spans="1:7" x14ac:dyDescent="0.2">
      <c r="A83" s="10">
        <v>42370</v>
      </c>
      <c r="B83" s="39">
        <v>1962</v>
      </c>
      <c r="C83" s="38">
        <v>1557</v>
      </c>
      <c r="D83" s="36">
        <v>405</v>
      </c>
      <c r="E83" s="39">
        <v>12184</v>
      </c>
      <c r="F83" s="38">
        <v>9829</v>
      </c>
      <c r="G83" s="52">
        <v>2355</v>
      </c>
    </row>
    <row r="84" spans="1:7" x14ac:dyDescent="0.2">
      <c r="A84" s="10">
        <v>42401</v>
      </c>
      <c r="B84" s="39">
        <v>1434</v>
      </c>
      <c r="C84" s="38">
        <v>1022</v>
      </c>
      <c r="D84" s="36">
        <v>412</v>
      </c>
      <c r="E84" s="39">
        <v>12606</v>
      </c>
      <c r="F84" s="38">
        <v>10051</v>
      </c>
      <c r="G84" s="52">
        <v>2555</v>
      </c>
    </row>
    <row r="85" spans="1:7" x14ac:dyDescent="0.2">
      <c r="A85" s="10">
        <v>42430</v>
      </c>
      <c r="B85" s="39">
        <v>1977</v>
      </c>
      <c r="C85" s="38">
        <v>1492</v>
      </c>
      <c r="D85" s="36">
        <v>485</v>
      </c>
      <c r="E85" s="39">
        <v>13067</v>
      </c>
      <c r="F85" s="38">
        <v>10308</v>
      </c>
      <c r="G85" s="52">
        <v>2759</v>
      </c>
    </row>
    <row r="86" spans="1:7" x14ac:dyDescent="0.2">
      <c r="A86" s="10">
        <v>42461</v>
      </c>
      <c r="B86" s="39">
        <v>1656</v>
      </c>
      <c r="C86" s="38">
        <v>1225</v>
      </c>
      <c r="D86" s="36">
        <v>431</v>
      </c>
      <c r="E86" s="39">
        <v>13268</v>
      </c>
      <c r="F86" s="38">
        <v>10379</v>
      </c>
      <c r="G86" s="52">
        <v>2889</v>
      </c>
    </row>
    <row r="87" spans="1:7" x14ac:dyDescent="0.2">
      <c r="A87" s="10">
        <v>42491</v>
      </c>
      <c r="B87" s="39">
        <v>1842</v>
      </c>
      <c r="C87" s="38">
        <v>1615</v>
      </c>
      <c r="D87" s="36">
        <v>227</v>
      </c>
      <c r="E87" s="39">
        <v>13441</v>
      </c>
      <c r="F87" s="38">
        <v>10650</v>
      </c>
      <c r="G87" s="52">
        <v>2791</v>
      </c>
    </row>
    <row r="88" spans="1:7" x14ac:dyDescent="0.2">
      <c r="A88" s="10">
        <v>42522</v>
      </c>
      <c r="B88" s="39">
        <v>1323</v>
      </c>
      <c r="C88" s="38">
        <v>1166</v>
      </c>
      <c r="D88" s="36">
        <v>157</v>
      </c>
      <c r="E88" s="39">
        <v>13514</v>
      </c>
      <c r="F88" s="38">
        <v>10882</v>
      </c>
      <c r="G88" s="52">
        <v>2632</v>
      </c>
    </row>
    <row r="89" spans="1:7" x14ac:dyDescent="0.2">
      <c r="A89" s="10">
        <v>42552</v>
      </c>
      <c r="B89" s="39">
        <v>1193</v>
      </c>
      <c r="C89" s="38">
        <v>1054</v>
      </c>
      <c r="D89" s="36">
        <v>139</v>
      </c>
      <c r="E89" s="39">
        <v>13328</v>
      </c>
      <c r="F89" s="38">
        <v>10912</v>
      </c>
      <c r="G89" s="52">
        <v>2416</v>
      </c>
    </row>
    <row r="90" spans="1:7" x14ac:dyDescent="0.2">
      <c r="A90" s="10">
        <v>42583</v>
      </c>
      <c r="B90" s="39">
        <v>995</v>
      </c>
      <c r="C90" s="38">
        <v>886</v>
      </c>
      <c r="D90" s="36">
        <v>109</v>
      </c>
      <c r="E90" s="39">
        <v>13204</v>
      </c>
      <c r="F90" s="38">
        <v>10968</v>
      </c>
      <c r="G90" s="52">
        <v>2236</v>
      </c>
    </row>
    <row r="91" spans="1:7" x14ac:dyDescent="0.2">
      <c r="A91" s="10">
        <v>42614</v>
      </c>
      <c r="B91" s="39">
        <v>1956</v>
      </c>
      <c r="C91" s="38">
        <v>1779</v>
      </c>
      <c r="D91" s="36">
        <v>177</v>
      </c>
      <c r="E91" s="39">
        <v>13045</v>
      </c>
      <c r="F91" s="38">
        <v>11023</v>
      </c>
      <c r="G91" s="52">
        <v>2022</v>
      </c>
    </row>
    <row r="92" spans="1:7" x14ac:dyDescent="0.2">
      <c r="A92" s="10">
        <v>42644</v>
      </c>
      <c r="B92" s="39">
        <v>1561</v>
      </c>
      <c r="C92" s="38">
        <v>1341</v>
      </c>
      <c r="D92" s="36">
        <v>220</v>
      </c>
      <c r="E92" s="39">
        <v>12905</v>
      </c>
      <c r="F92" s="38">
        <v>11050</v>
      </c>
      <c r="G92" s="52">
        <v>1855</v>
      </c>
    </row>
    <row r="93" spans="1:7" x14ac:dyDescent="0.2">
      <c r="A93" s="10">
        <v>42675</v>
      </c>
      <c r="B93" s="39">
        <v>1805</v>
      </c>
      <c r="C93" s="38">
        <v>1606</v>
      </c>
      <c r="D93" s="36">
        <v>199</v>
      </c>
      <c r="E93" s="39">
        <v>12574</v>
      </c>
      <c r="F93" s="38">
        <v>10791</v>
      </c>
      <c r="G93" s="52">
        <v>1783</v>
      </c>
    </row>
    <row r="94" spans="1:7" x14ac:dyDescent="0.2">
      <c r="A94" s="77">
        <v>42705</v>
      </c>
      <c r="B94" s="78">
        <v>1312</v>
      </c>
      <c r="C94" s="79">
        <v>1141</v>
      </c>
      <c r="D94" s="80">
        <v>171</v>
      </c>
      <c r="E94" s="78">
        <v>12571</v>
      </c>
      <c r="F94" s="79">
        <v>10850</v>
      </c>
      <c r="G94" s="81">
        <v>1721</v>
      </c>
    </row>
    <row r="95" spans="1:7" x14ac:dyDescent="0.2">
      <c r="A95" s="10">
        <v>42736</v>
      </c>
      <c r="B95" s="39">
        <v>1686</v>
      </c>
      <c r="C95" s="38">
        <v>1483</v>
      </c>
      <c r="D95" s="36">
        <v>203</v>
      </c>
      <c r="E95" s="39">
        <v>12536</v>
      </c>
      <c r="F95" s="38">
        <v>10907</v>
      </c>
      <c r="G95" s="52">
        <v>1629</v>
      </c>
    </row>
    <row r="96" spans="1:7" x14ac:dyDescent="0.2">
      <c r="A96" s="10">
        <v>42767</v>
      </c>
      <c r="B96" s="39">
        <v>1214</v>
      </c>
      <c r="C96" s="38">
        <v>1074</v>
      </c>
      <c r="D96" s="36">
        <v>140</v>
      </c>
      <c r="E96" s="39">
        <v>12526</v>
      </c>
      <c r="F96" s="38">
        <v>11001</v>
      </c>
      <c r="G96" s="52">
        <v>1525</v>
      </c>
    </row>
    <row r="97" spans="1:7" x14ac:dyDescent="0.2">
      <c r="A97" s="10">
        <v>42795</v>
      </c>
      <c r="B97" s="39">
        <v>1663</v>
      </c>
      <c r="C97" s="38">
        <v>1517</v>
      </c>
      <c r="D97" s="36">
        <v>146</v>
      </c>
      <c r="E97" s="39">
        <v>12310</v>
      </c>
      <c r="F97" s="38">
        <v>10927</v>
      </c>
      <c r="G97" s="52">
        <v>1383</v>
      </c>
    </row>
    <row r="98" spans="1:7" x14ac:dyDescent="0.2">
      <c r="A98" s="10">
        <v>42826</v>
      </c>
      <c r="B98" s="39">
        <v>1063</v>
      </c>
      <c r="C98" s="38">
        <v>940</v>
      </c>
      <c r="D98" s="36">
        <v>123</v>
      </c>
      <c r="E98" s="39">
        <v>11777</v>
      </c>
      <c r="F98" s="38">
        <v>10525</v>
      </c>
      <c r="G98" s="52">
        <v>1252</v>
      </c>
    </row>
    <row r="99" spans="1:7" x14ac:dyDescent="0.2">
      <c r="A99" s="10">
        <v>42856</v>
      </c>
      <c r="B99" s="39">
        <v>1614</v>
      </c>
      <c r="C99" s="38">
        <v>1567</v>
      </c>
      <c r="D99" s="36">
        <v>47</v>
      </c>
      <c r="E99" s="39">
        <v>11605</v>
      </c>
      <c r="F99" s="38">
        <v>10483</v>
      </c>
      <c r="G99" s="52">
        <v>1122</v>
      </c>
    </row>
    <row r="100" spans="1:7" x14ac:dyDescent="0.2">
      <c r="A100" s="10">
        <v>42887</v>
      </c>
      <c r="B100" s="39">
        <v>692</v>
      </c>
      <c r="C100" s="38">
        <v>665</v>
      </c>
      <c r="D100" s="36">
        <v>27</v>
      </c>
      <c r="E100" s="39">
        <v>10976</v>
      </c>
      <c r="F100" s="38">
        <v>9963</v>
      </c>
      <c r="G100" s="52">
        <v>1013</v>
      </c>
    </row>
    <row r="101" spans="1:7" x14ac:dyDescent="0.2">
      <c r="A101" s="10">
        <v>42917</v>
      </c>
      <c r="B101" s="39">
        <v>446</v>
      </c>
      <c r="C101" s="38">
        <v>424</v>
      </c>
      <c r="D101" s="36">
        <v>22</v>
      </c>
      <c r="E101" s="39">
        <v>9976</v>
      </c>
      <c r="F101" s="38">
        <v>9083</v>
      </c>
      <c r="G101" s="52">
        <v>893</v>
      </c>
    </row>
    <row r="102" spans="1:7" x14ac:dyDescent="0.2">
      <c r="A102" s="10">
        <v>42948</v>
      </c>
      <c r="B102" s="39">
        <v>284</v>
      </c>
      <c r="C102" s="38">
        <v>283</v>
      </c>
      <c r="D102" s="36">
        <v>1</v>
      </c>
      <c r="E102" s="39">
        <v>9153</v>
      </c>
      <c r="F102" s="38">
        <v>8352</v>
      </c>
      <c r="G102" s="52">
        <v>801</v>
      </c>
    </row>
    <row r="103" spans="1:7" x14ac:dyDescent="0.2">
      <c r="A103" s="10">
        <v>42979</v>
      </c>
      <c r="B103" s="39">
        <v>821</v>
      </c>
      <c r="C103" s="38">
        <v>819</v>
      </c>
      <c r="D103" s="36">
        <v>2</v>
      </c>
      <c r="E103" s="39">
        <v>8141</v>
      </c>
      <c r="F103" s="38">
        <v>7455</v>
      </c>
      <c r="G103" s="52">
        <v>686</v>
      </c>
    </row>
    <row r="104" spans="1:7" x14ac:dyDescent="0.2">
      <c r="A104" s="10">
        <v>43009</v>
      </c>
      <c r="B104" s="39">
        <v>335</v>
      </c>
      <c r="C104" s="38">
        <v>326</v>
      </c>
      <c r="D104" s="36">
        <v>9</v>
      </c>
      <c r="E104" s="39">
        <v>7294</v>
      </c>
      <c r="F104" s="38">
        <v>6724</v>
      </c>
      <c r="G104" s="52">
        <v>570</v>
      </c>
    </row>
    <row r="105" spans="1:7" x14ac:dyDescent="0.2">
      <c r="A105" s="10">
        <v>43040</v>
      </c>
      <c r="B105" s="39">
        <v>521</v>
      </c>
      <c r="C105" s="38">
        <v>502</v>
      </c>
      <c r="D105" s="36">
        <v>19</v>
      </c>
      <c r="E105" s="39">
        <v>6213</v>
      </c>
      <c r="F105" s="38">
        <v>5745</v>
      </c>
      <c r="G105" s="52">
        <v>468</v>
      </c>
    </row>
    <row r="106" spans="1:7" ht="13.5" thickBot="1" x14ac:dyDescent="0.25">
      <c r="A106" s="120">
        <v>43070</v>
      </c>
      <c r="B106" s="121">
        <v>640</v>
      </c>
      <c r="C106" s="122">
        <v>607</v>
      </c>
      <c r="D106" s="123">
        <v>33</v>
      </c>
      <c r="E106" s="121">
        <v>5854</v>
      </c>
      <c r="F106" s="122">
        <v>5446</v>
      </c>
      <c r="G106" s="124">
        <v>408</v>
      </c>
    </row>
    <row r="107" spans="1:7" ht="13.5" thickTop="1" x14ac:dyDescent="0.2">
      <c r="A107" s="10">
        <v>43101</v>
      </c>
      <c r="B107" s="39">
        <v>736</v>
      </c>
      <c r="C107" s="38">
        <v>712</v>
      </c>
      <c r="D107" s="36">
        <v>24</v>
      </c>
      <c r="E107" s="39">
        <v>5560</v>
      </c>
      <c r="F107" s="38">
        <v>5245</v>
      </c>
      <c r="G107" s="52">
        <v>315</v>
      </c>
    </row>
    <row r="108" spans="1:7" x14ac:dyDescent="0.2">
      <c r="A108" s="10">
        <v>43132</v>
      </c>
      <c r="B108" s="39">
        <v>402</v>
      </c>
      <c r="C108" s="38">
        <v>396</v>
      </c>
      <c r="D108" s="36">
        <v>6</v>
      </c>
      <c r="E108" s="39">
        <v>5171</v>
      </c>
      <c r="F108" s="38">
        <v>4927</v>
      </c>
      <c r="G108" s="52">
        <v>244</v>
      </c>
    </row>
    <row r="109" spans="1:7" x14ac:dyDescent="0.2">
      <c r="A109" s="10">
        <v>43160</v>
      </c>
      <c r="B109" s="39">
        <v>633</v>
      </c>
      <c r="C109" s="38">
        <v>632</v>
      </c>
      <c r="D109" s="36">
        <v>1</v>
      </c>
      <c r="E109" s="39">
        <v>4740</v>
      </c>
      <c r="F109" s="38">
        <v>4569</v>
      </c>
      <c r="G109" s="52">
        <v>171</v>
      </c>
    </row>
    <row r="110" spans="1:7" x14ac:dyDescent="0.2">
      <c r="A110" s="10">
        <v>43191</v>
      </c>
      <c r="B110" s="39">
        <v>416</v>
      </c>
      <c r="C110" s="38">
        <v>416</v>
      </c>
      <c r="D110" s="36">
        <v>0</v>
      </c>
      <c r="E110" s="39">
        <v>4530</v>
      </c>
      <c r="F110" s="38">
        <v>4423</v>
      </c>
      <c r="G110" s="52">
        <v>107</v>
      </c>
    </row>
    <row r="111" spans="1:7" x14ac:dyDescent="0.2">
      <c r="A111" s="10">
        <v>43221</v>
      </c>
      <c r="B111" s="39">
        <v>703</v>
      </c>
      <c r="C111" s="38">
        <v>703</v>
      </c>
      <c r="D111" s="36">
        <v>0</v>
      </c>
      <c r="E111" s="39">
        <v>4438</v>
      </c>
      <c r="F111" s="38">
        <v>4352</v>
      </c>
      <c r="G111" s="52">
        <v>86</v>
      </c>
    </row>
    <row r="112" spans="1:7" x14ac:dyDescent="0.2">
      <c r="A112" s="10">
        <v>43252</v>
      </c>
      <c r="B112" s="39">
        <v>434</v>
      </c>
      <c r="C112" s="38">
        <v>434</v>
      </c>
      <c r="D112" s="36">
        <v>0</v>
      </c>
      <c r="E112" s="39">
        <v>4198</v>
      </c>
      <c r="F112" s="38">
        <v>4123</v>
      </c>
      <c r="G112" s="52">
        <v>75</v>
      </c>
    </row>
    <row r="113" spans="1:7" x14ac:dyDescent="0.2">
      <c r="A113" s="10">
        <v>43282</v>
      </c>
      <c r="B113" s="39">
        <v>336</v>
      </c>
      <c r="C113" s="38">
        <v>336</v>
      </c>
      <c r="D113" s="36">
        <v>0</v>
      </c>
      <c r="E113" s="39">
        <v>3941</v>
      </c>
      <c r="F113" s="38">
        <v>3878</v>
      </c>
      <c r="G113" s="52">
        <v>63</v>
      </c>
    </row>
    <row r="114" spans="1:7" x14ac:dyDescent="0.2">
      <c r="A114" s="10">
        <v>43313</v>
      </c>
      <c r="B114" s="39">
        <v>246</v>
      </c>
      <c r="C114" s="38">
        <v>246</v>
      </c>
      <c r="D114" s="36">
        <v>0</v>
      </c>
      <c r="E114" s="39">
        <v>3841</v>
      </c>
      <c r="F114" s="38">
        <v>3783</v>
      </c>
      <c r="G114" s="52">
        <v>58</v>
      </c>
    </row>
    <row r="115" spans="1:7" x14ac:dyDescent="0.2">
      <c r="A115" s="10">
        <v>43344</v>
      </c>
      <c r="B115" s="39">
        <v>752</v>
      </c>
      <c r="C115" s="38">
        <v>752</v>
      </c>
      <c r="D115" s="36">
        <v>0</v>
      </c>
      <c r="E115" s="39">
        <v>3653</v>
      </c>
      <c r="F115" s="38">
        <v>3597</v>
      </c>
      <c r="G115" s="52">
        <v>56</v>
      </c>
    </row>
    <row r="116" spans="1:7" x14ac:dyDescent="0.2">
      <c r="A116" s="10">
        <v>43374</v>
      </c>
      <c r="B116" s="39">
        <v>421</v>
      </c>
      <c r="C116" s="38">
        <v>421</v>
      </c>
      <c r="D116" s="36">
        <v>0</v>
      </c>
      <c r="E116" s="39">
        <v>3803</v>
      </c>
      <c r="F116" s="38">
        <v>3751</v>
      </c>
      <c r="G116" s="52">
        <v>52</v>
      </c>
    </row>
    <row r="117" spans="1:7" x14ac:dyDescent="0.2">
      <c r="A117" s="10">
        <v>43405</v>
      </c>
      <c r="B117" s="39">
        <v>643</v>
      </c>
      <c r="C117" s="38">
        <v>643</v>
      </c>
      <c r="D117" s="36">
        <v>0</v>
      </c>
      <c r="E117" s="39">
        <v>3695</v>
      </c>
      <c r="F117" s="38">
        <v>3660</v>
      </c>
      <c r="G117" s="52">
        <v>35</v>
      </c>
    </row>
    <row r="118" spans="1:7" x14ac:dyDescent="0.2">
      <c r="A118" s="77">
        <v>43435</v>
      </c>
      <c r="B118" s="78">
        <v>445</v>
      </c>
      <c r="C118" s="79">
        <v>445</v>
      </c>
      <c r="D118" s="80">
        <v>0</v>
      </c>
      <c r="E118" s="78">
        <v>3627</v>
      </c>
      <c r="F118" s="79">
        <v>3612</v>
      </c>
      <c r="G118" s="81">
        <v>15</v>
      </c>
    </row>
    <row r="119" spans="1:7" x14ac:dyDescent="0.2">
      <c r="A119" s="10">
        <v>43466</v>
      </c>
      <c r="B119" s="39">
        <v>426</v>
      </c>
      <c r="C119" s="38">
        <v>426</v>
      </c>
      <c r="D119" s="36">
        <v>0</v>
      </c>
      <c r="E119" s="39">
        <v>3645</v>
      </c>
      <c r="F119" s="38">
        <v>3643</v>
      </c>
      <c r="G119" s="52">
        <v>2</v>
      </c>
    </row>
    <row r="120" spans="1:7" x14ac:dyDescent="0.2">
      <c r="A120" s="10">
        <v>43497</v>
      </c>
      <c r="B120" s="39">
        <v>324</v>
      </c>
      <c r="C120" s="38">
        <v>324</v>
      </c>
      <c r="D120" s="36">
        <v>0</v>
      </c>
      <c r="E120" s="39">
        <v>3719</v>
      </c>
      <c r="F120" s="38">
        <v>3719</v>
      </c>
      <c r="G120" s="52">
        <v>0</v>
      </c>
    </row>
    <row r="121" spans="1:7" x14ac:dyDescent="0.2">
      <c r="A121" s="10">
        <v>43525</v>
      </c>
      <c r="B121" s="39">
        <v>643</v>
      </c>
      <c r="C121" s="38">
        <v>643</v>
      </c>
      <c r="D121" s="36">
        <v>0</v>
      </c>
      <c r="E121" s="39">
        <v>3663</v>
      </c>
      <c r="F121" s="38">
        <v>3663</v>
      </c>
      <c r="G121" s="52">
        <v>0</v>
      </c>
    </row>
    <row r="122" spans="1:7" x14ac:dyDescent="0.2">
      <c r="A122" s="10">
        <v>43556</v>
      </c>
      <c r="B122" s="39">
        <v>423</v>
      </c>
      <c r="C122" s="38">
        <v>423</v>
      </c>
      <c r="D122" s="36">
        <v>0</v>
      </c>
      <c r="E122" s="39">
        <v>3676</v>
      </c>
      <c r="F122" s="38">
        <v>3676</v>
      </c>
      <c r="G122" s="52">
        <v>0</v>
      </c>
    </row>
    <row r="123" spans="1:7" x14ac:dyDescent="0.2">
      <c r="A123" s="10">
        <v>43586</v>
      </c>
      <c r="B123" s="39">
        <v>534</v>
      </c>
      <c r="C123" s="38">
        <v>534</v>
      </c>
      <c r="D123" s="36">
        <v>0</v>
      </c>
      <c r="E123" s="39">
        <v>3724</v>
      </c>
      <c r="F123" s="38">
        <v>3724</v>
      </c>
      <c r="G123" s="52">
        <v>0</v>
      </c>
    </row>
    <row r="124" spans="1:7" x14ac:dyDescent="0.2">
      <c r="A124" s="10">
        <v>43617</v>
      </c>
      <c r="B124" s="39">
        <v>371</v>
      </c>
      <c r="C124" s="38">
        <v>371</v>
      </c>
      <c r="D124" s="36">
        <v>0</v>
      </c>
      <c r="E124" s="39">
        <v>3669</v>
      </c>
      <c r="F124" s="38">
        <v>3669</v>
      </c>
      <c r="G124" s="52">
        <v>0</v>
      </c>
    </row>
    <row r="125" spans="1:7" x14ac:dyDescent="0.2">
      <c r="A125" s="10">
        <v>43647</v>
      </c>
      <c r="B125" s="39">
        <v>307</v>
      </c>
      <c r="C125" s="38">
        <v>307</v>
      </c>
      <c r="D125" s="36">
        <v>0</v>
      </c>
      <c r="E125" s="39">
        <v>3623</v>
      </c>
      <c r="F125" s="38">
        <v>3623</v>
      </c>
      <c r="G125" s="52">
        <v>0</v>
      </c>
    </row>
    <row r="126" spans="1:7" x14ac:dyDescent="0.2">
      <c r="A126" s="10">
        <v>43678</v>
      </c>
      <c r="B126" s="39">
        <v>275</v>
      </c>
      <c r="C126" s="38">
        <v>275</v>
      </c>
      <c r="D126" s="36">
        <v>0</v>
      </c>
      <c r="E126" s="39">
        <v>3605</v>
      </c>
      <c r="F126" s="38">
        <v>3605</v>
      </c>
      <c r="G126" s="52">
        <v>0</v>
      </c>
    </row>
    <row r="127" spans="1:7" x14ac:dyDescent="0.2">
      <c r="A127" s="10">
        <v>43709</v>
      </c>
      <c r="B127" s="39">
        <v>370</v>
      </c>
      <c r="C127" s="38">
        <v>370</v>
      </c>
      <c r="D127" s="36">
        <v>0</v>
      </c>
      <c r="E127" s="39">
        <v>3330</v>
      </c>
      <c r="F127" s="38">
        <v>3330</v>
      </c>
      <c r="G127" s="52">
        <v>0</v>
      </c>
    </row>
    <row r="128" spans="1:7" x14ac:dyDescent="0.2">
      <c r="A128" s="10">
        <v>43739</v>
      </c>
      <c r="B128" s="39">
        <v>265</v>
      </c>
      <c r="C128" s="38">
        <v>265</v>
      </c>
      <c r="D128" s="36">
        <v>0</v>
      </c>
      <c r="E128" s="39">
        <v>3199</v>
      </c>
      <c r="F128" s="38">
        <v>3199</v>
      </c>
      <c r="G128" s="52">
        <v>0</v>
      </c>
    </row>
    <row r="129" spans="1:7" x14ac:dyDescent="0.2">
      <c r="A129" s="10">
        <v>43770</v>
      </c>
      <c r="B129" s="39">
        <v>234</v>
      </c>
      <c r="C129" s="38">
        <v>234</v>
      </c>
      <c r="D129" s="36">
        <v>0</v>
      </c>
      <c r="E129" s="39">
        <v>2938</v>
      </c>
      <c r="F129" s="38">
        <v>2938</v>
      </c>
      <c r="G129" s="52">
        <v>0</v>
      </c>
    </row>
    <row r="130" spans="1:7" x14ac:dyDescent="0.2">
      <c r="A130" s="77">
        <v>43800</v>
      </c>
      <c r="B130" s="78">
        <v>195</v>
      </c>
      <c r="C130" s="79">
        <v>195</v>
      </c>
      <c r="D130" s="80">
        <v>0</v>
      </c>
      <c r="E130" s="78">
        <v>2704</v>
      </c>
      <c r="F130" s="79">
        <v>2704</v>
      </c>
      <c r="G130" s="81">
        <v>0</v>
      </c>
    </row>
    <row r="131" spans="1:7" x14ac:dyDescent="0.2">
      <c r="A131" s="10">
        <v>43831</v>
      </c>
      <c r="B131" s="39">
        <v>246</v>
      </c>
      <c r="C131" s="38">
        <v>246</v>
      </c>
      <c r="D131" s="36">
        <v>0</v>
      </c>
      <c r="E131" s="39">
        <v>2530</v>
      </c>
      <c r="F131" s="38">
        <v>2530</v>
      </c>
      <c r="G131" s="52">
        <v>0</v>
      </c>
    </row>
    <row r="132" spans="1:7" x14ac:dyDescent="0.2">
      <c r="A132" s="10">
        <v>43862</v>
      </c>
      <c r="B132" s="39">
        <v>283</v>
      </c>
      <c r="C132" s="38">
        <v>283</v>
      </c>
      <c r="D132" s="36">
        <v>0</v>
      </c>
      <c r="E132" s="39">
        <v>2476</v>
      </c>
      <c r="F132" s="38">
        <v>2476</v>
      </c>
      <c r="G132" s="52">
        <v>0</v>
      </c>
    </row>
    <row r="133" spans="1:7" x14ac:dyDescent="0.2">
      <c r="A133" s="10">
        <v>43891</v>
      </c>
      <c r="B133" s="39">
        <v>241</v>
      </c>
      <c r="C133" s="38">
        <v>241</v>
      </c>
      <c r="D133" s="36">
        <v>0</v>
      </c>
      <c r="E133" s="39">
        <v>2293</v>
      </c>
      <c r="F133" s="38">
        <v>2293</v>
      </c>
      <c r="G133" s="52">
        <v>0</v>
      </c>
    </row>
    <row r="134" spans="1:7" x14ac:dyDescent="0.2">
      <c r="A134" s="10">
        <v>43922</v>
      </c>
      <c r="B134" s="39">
        <v>162</v>
      </c>
      <c r="C134" s="38">
        <v>162</v>
      </c>
      <c r="D134" s="36">
        <v>0</v>
      </c>
      <c r="E134" s="39">
        <v>2112</v>
      </c>
      <c r="F134" s="38">
        <v>2112</v>
      </c>
      <c r="G134" s="52">
        <v>0</v>
      </c>
    </row>
    <row r="135" spans="1:7" x14ac:dyDescent="0.2">
      <c r="A135" s="10">
        <v>43952</v>
      </c>
      <c r="B135" s="39">
        <v>200</v>
      </c>
      <c r="C135" s="38">
        <v>200</v>
      </c>
      <c r="D135" s="36">
        <v>0</v>
      </c>
      <c r="E135" s="39">
        <v>1940</v>
      </c>
      <c r="F135" s="38">
        <v>1940</v>
      </c>
      <c r="G135" s="52">
        <v>0</v>
      </c>
    </row>
    <row r="136" spans="1:7" x14ac:dyDescent="0.2">
      <c r="A136" s="10">
        <v>43983</v>
      </c>
      <c r="B136" s="39">
        <v>232</v>
      </c>
      <c r="C136" s="38">
        <v>232</v>
      </c>
      <c r="D136" s="36">
        <v>0</v>
      </c>
      <c r="E136" s="39">
        <v>1881</v>
      </c>
      <c r="F136" s="38">
        <v>1881</v>
      </c>
      <c r="G136" s="52">
        <v>0</v>
      </c>
    </row>
    <row r="137" spans="1:7" x14ac:dyDescent="0.2">
      <c r="A137" s="10">
        <v>44013</v>
      </c>
      <c r="B137" s="39">
        <v>305</v>
      </c>
      <c r="C137" s="38">
        <v>305</v>
      </c>
      <c r="D137" s="36">
        <v>0</v>
      </c>
      <c r="E137" s="39">
        <v>1888</v>
      </c>
      <c r="F137" s="38">
        <v>1888</v>
      </c>
      <c r="G137" s="52">
        <v>0</v>
      </c>
    </row>
    <row r="138" spans="1:7" x14ac:dyDescent="0.2">
      <c r="A138" s="10">
        <v>44044</v>
      </c>
      <c r="B138" s="39">
        <v>302</v>
      </c>
      <c r="C138" s="38">
        <v>302</v>
      </c>
      <c r="D138" s="36">
        <v>0</v>
      </c>
      <c r="E138" s="39">
        <v>1918</v>
      </c>
      <c r="F138" s="38">
        <v>1918</v>
      </c>
      <c r="G138" s="52">
        <v>0</v>
      </c>
    </row>
    <row r="139" spans="1:7" x14ac:dyDescent="0.2">
      <c r="A139" s="10">
        <v>44075</v>
      </c>
      <c r="B139" s="39">
        <v>360</v>
      </c>
      <c r="C139" s="38">
        <v>360</v>
      </c>
      <c r="D139" s="36">
        <v>0</v>
      </c>
      <c r="E139" s="39">
        <v>1941</v>
      </c>
      <c r="F139" s="38">
        <v>1941</v>
      </c>
      <c r="G139" s="52">
        <v>0</v>
      </c>
    </row>
    <row r="140" spans="1:7" x14ac:dyDescent="0.2">
      <c r="A140" s="10">
        <v>44105</v>
      </c>
      <c r="B140" s="39">
        <v>306</v>
      </c>
      <c r="C140" s="38">
        <v>305</v>
      </c>
      <c r="D140" s="36">
        <v>1</v>
      </c>
      <c r="E140" s="39">
        <v>1988</v>
      </c>
      <c r="F140" s="38">
        <v>1987</v>
      </c>
      <c r="G140" s="52">
        <v>1</v>
      </c>
    </row>
    <row r="141" spans="1:7" x14ac:dyDescent="0.2">
      <c r="A141" s="10">
        <v>44136</v>
      </c>
      <c r="B141" s="39">
        <v>264</v>
      </c>
      <c r="C141" s="37">
        <v>257</v>
      </c>
      <c r="D141" s="11">
        <v>7</v>
      </c>
      <c r="E141" s="39">
        <v>2010</v>
      </c>
      <c r="F141" s="11">
        <v>2002</v>
      </c>
      <c r="G141" s="46">
        <v>8</v>
      </c>
    </row>
    <row r="142" spans="1:7" x14ac:dyDescent="0.2">
      <c r="A142" s="77">
        <v>44166</v>
      </c>
      <c r="B142" s="78">
        <v>309</v>
      </c>
      <c r="C142" s="79">
        <v>243</v>
      </c>
      <c r="D142" s="80">
        <v>66</v>
      </c>
      <c r="E142" s="78">
        <v>2102</v>
      </c>
      <c r="F142" s="79">
        <v>2031</v>
      </c>
      <c r="G142" s="81">
        <v>71</v>
      </c>
    </row>
    <row r="143" spans="1:7" x14ac:dyDescent="0.2">
      <c r="A143" s="10">
        <v>44197</v>
      </c>
      <c r="B143" s="39">
        <v>326</v>
      </c>
      <c r="C143" s="38">
        <v>243</v>
      </c>
      <c r="D143" s="36">
        <v>83</v>
      </c>
      <c r="E143" s="39">
        <v>2149</v>
      </c>
      <c r="F143" s="38">
        <v>2004</v>
      </c>
      <c r="G143" s="52">
        <v>145</v>
      </c>
    </row>
    <row r="144" spans="1:7" x14ac:dyDescent="0.2">
      <c r="A144" s="10">
        <v>44228</v>
      </c>
      <c r="B144" s="39">
        <v>371</v>
      </c>
      <c r="C144" s="38">
        <v>292</v>
      </c>
      <c r="D144" s="36">
        <v>79</v>
      </c>
      <c r="E144" s="39">
        <v>2253</v>
      </c>
      <c r="F144" s="38">
        <v>2040</v>
      </c>
      <c r="G144" s="52">
        <v>213</v>
      </c>
    </row>
    <row r="145" spans="1:7" x14ac:dyDescent="0.2">
      <c r="A145" s="10">
        <v>44256</v>
      </c>
      <c r="B145" s="39">
        <v>440</v>
      </c>
      <c r="C145" s="38">
        <v>328</v>
      </c>
      <c r="D145" s="36">
        <v>112</v>
      </c>
      <c r="E145" s="39">
        <v>2404</v>
      </c>
      <c r="F145" s="38">
        <v>2096</v>
      </c>
      <c r="G145" s="52">
        <v>308</v>
      </c>
    </row>
    <row r="146" spans="1:7" x14ac:dyDescent="0.2">
      <c r="A146" s="10">
        <v>44287</v>
      </c>
      <c r="B146" s="39">
        <v>354</v>
      </c>
      <c r="C146" s="38">
        <v>220</v>
      </c>
      <c r="D146" s="36">
        <v>134</v>
      </c>
      <c r="E146" s="39">
        <v>2585</v>
      </c>
      <c r="F146" s="38">
        <v>2163</v>
      </c>
      <c r="G146" s="52">
        <v>422</v>
      </c>
    </row>
    <row r="147" spans="1:7" x14ac:dyDescent="0.2">
      <c r="A147" s="10">
        <v>44317</v>
      </c>
      <c r="B147" s="39">
        <v>478</v>
      </c>
      <c r="C147" s="38">
        <v>262</v>
      </c>
      <c r="D147" s="36">
        <v>216</v>
      </c>
      <c r="E147" s="39">
        <v>2852</v>
      </c>
      <c r="F147" s="38">
        <v>2251</v>
      </c>
      <c r="G147" s="52">
        <v>601</v>
      </c>
    </row>
    <row r="148" spans="1:7" x14ac:dyDescent="0.2">
      <c r="A148" s="10">
        <v>44348</v>
      </c>
      <c r="B148" s="39">
        <v>427</v>
      </c>
      <c r="C148" s="38">
        <v>228</v>
      </c>
      <c r="D148" s="36">
        <v>199</v>
      </c>
      <c r="E148" s="39">
        <v>2947</v>
      </c>
      <c r="F148" s="38">
        <v>2232</v>
      </c>
      <c r="G148" s="52">
        <v>715</v>
      </c>
    </row>
    <row r="149" spans="1:7" x14ac:dyDescent="0.2">
      <c r="A149" s="10">
        <v>44378</v>
      </c>
      <c r="B149" s="39">
        <v>391</v>
      </c>
      <c r="C149" s="38">
        <v>234</v>
      </c>
      <c r="D149" s="36">
        <v>157</v>
      </c>
      <c r="E149" s="39">
        <v>2970</v>
      </c>
      <c r="F149" s="38">
        <v>2189</v>
      </c>
      <c r="G149" s="52">
        <v>781</v>
      </c>
    </row>
    <row r="150" spans="1:7" x14ac:dyDescent="0.2">
      <c r="A150" s="10">
        <v>44409</v>
      </c>
      <c r="B150" s="39">
        <v>423</v>
      </c>
      <c r="C150" s="38">
        <v>314</v>
      </c>
      <c r="D150" s="36">
        <v>109</v>
      </c>
      <c r="E150" s="39">
        <v>2989</v>
      </c>
      <c r="F150" s="38">
        <v>2182</v>
      </c>
      <c r="G150" s="52">
        <v>807</v>
      </c>
    </row>
    <row r="151" spans="1:7" x14ac:dyDescent="0.2">
      <c r="A151" s="10">
        <v>44440</v>
      </c>
      <c r="B151" s="39">
        <v>613</v>
      </c>
      <c r="C151" s="38">
        <v>398</v>
      </c>
      <c r="D151" s="36">
        <v>215</v>
      </c>
      <c r="E151" s="39">
        <v>3146</v>
      </c>
      <c r="F151" s="38">
        <v>2221</v>
      </c>
      <c r="G151" s="52">
        <v>925</v>
      </c>
    </row>
    <row r="152" spans="1:7" x14ac:dyDescent="0.2">
      <c r="A152" s="10">
        <v>44470</v>
      </c>
      <c r="B152" s="39">
        <v>554</v>
      </c>
      <c r="C152" s="38">
        <v>346</v>
      </c>
      <c r="D152" s="36">
        <v>208</v>
      </c>
      <c r="E152" s="39">
        <v>3359</v>
      </c>
      <c r="F152" s="38">
        <v>2301</v>
      </c>
      <c r="G152" s="52">
        <v>1058</v>
      </c>
    </row>
    <row r="153" spans="1:7" x14ac:dyDescent="0.2">
      <c r="A153" s="10">
        <v>44501</v>
      </c>
      <c r="B153" s="39">
        <v>487</v>
      </c>
      <c r="C153" s="38">
        <v>303</v>
      </c>
      <c r="D153" s="36">
        <v>184</v>
      </c>
      <c r="E153" s="39">
        <v>3485</v>
      </c>
      <c r="F153" s="38">
        <v>2335</v>
      </c>
      <c r="G153" s="52">
        <v>1150</v>
      </c>
    </row>
    <row r="154" spans="1:7" x14ac:dyDescent="0.2">
      <c r="A154" s="77">
        <v>44531</v>
      </c>
      <c r="B154" s="78">
        <v>407</v>
      </c>
      <c r="C154" s="79">
        <v>258</v>
      </c>
      <c r="D154" s="80">
        <v>149</v>
      </c>
      <c r="E154" s="78">
        <v>3509</v>
      </c>
      <c r="F154" s="79">
        <v>2348</v>
      </c>
      <c r="G154" s="81">
        <v>1161</v>
      </c>
    </row>
    <row r="155" spans="1:7" x14ac:dyDescent="0.2">
      <c r="A155" s="10">
        <v>44562</v>
      </c>
      <c r="B155" s="39">
        <v>503</v>
      </c>
      <c r="C155" s="38">
        <v>314</v>
      </c>
      <c r="D155" s="36">
        <v>189</v>
      </c>
      <c r="E155" s="39">
        <v>3624</v>
      </c>
      <c r="F155" s="38">
        <v>2401</v>
      </c>
      <c r="G155" s="52">
        <v>1223</v>
      </c>
    </row>
    <row r="156" spans="1:7" x14ac:dyDescent="0.2">
      <c r="A156" s="10">
        <v>44593</v>
      </c>
      <c r="B156" s="39">
        <v>485</v>
      </c>
      <c r="C156" s="38">
        <v>311</v>
      </c>
      <c r="D156" s="36">
        <v>174</v>
      </c>
      <c r="E156" s="39">
        <v>3685</v>
      </c>
      <c r="F156" s="38">
        <v>2414</v>
      </c>
      <c r="G156" s="52">
        <v>1271</v>
      </c>
    </row>
    <row r="157" spans="1:7" x14ac:dyDescent="0.2">
      <c r="A157" s="10">
        <v>44621</v>
      </c>
      <c r="B157" s="39">
        <v>578</v>
      </c>
      <c r="C157" s="38">
        <v>349</v>
      </c>
      <c r="D157" s="36">
        <v>229</v>
      </c>
      <c r="E157" s="39">
        <v>3797</v>
      </c>
      <c r="F157" s="38">
        <v>2430</v>
      </c>
      <c r="G157" s="52">
        <v>1367</v>
      </c>
    </row>
    <row r="158" spans="1:7" x14ac:dyDescent="0.2">
      <c r="A158" s="10">
        <v>44652</v>
      </c>
      <c r="B158" s="39">
        <v>351</v>
      </c>
      <c r="C158" s="38">
        <v>205</v>
      </c>
      <c r="D158" s="36">
        <v>146</v>
      </c>
      <c r="E158" s="39">
        <v>3736</v>
      </c>
      <c r="F158" s="38">
        <v>2381</v>
      </c>
      <c r="G158" s="52">
        <v>1355</v>
      </c>
    </row>
    <row r="159" spans="1:7" x14ac:dyDescent="0.2">
      <c r="A159" s="10">
        <v>44682</v>
      </c>
      <c r="B159" s="39">
        <v>249</v>
      </c>
      <c r="C159" s="38">
        <v>202</v>
      </c>
      <c r="D159" s="36">
        <v>47</v>
      </c>
      <c r="E159" s="39">
        <v>3590</v>
      </c>
      <c r="F159" s="38">
        <v>2368</v>
      </c>
      <c r="G159" s="52">
        <v>1222</v>
      </c>
    </row>
    <row r="160" spans="1:7" x14ac:dyDescent="0.2">
      <c r="A160" s="10">
        <v>44713</v>
      </c>
      <c r="B160" s="39">
        <v>150</v>
      </c>
      <c r="C160" s="38">
        <v>114</v>
      </c>
      <c r="D160" s="36">
        <v>36</v>
      </c>
      <c r="E160" s="39">
        <v>3358</v>
      </c>
      <c r="F160" s="38">
        <v>2264</v>
      </c>
      <c r="G160" s="52">
        <v>1094</v>
      </c>
    </row>
    <row r="161" spans="1:7" x14ac:dyDescent="0.2">
      <c r="A161" s="10">
        <v>44743</v>
      </c>
      <c r="B161" s="39">
        <v>142</v>
      </c>
      <c r="C161" s="38">
        <v>110</v>
      </c>
      <c r="D161" s="36">
        <v>32</v>
      </c>
      <c r="E161" s="39">
        <v>3090</v>
      </c>
      <c r="F161" s="38">
        <v>2109</v>
      </c>
      <c r="G161" s="52">
        <v>981</v>
      </c>
    </row>
    <row r="162" spans="1:7" x14ac:dyDescent="0.2">
      <c r="A162" s="10">
        <v>44774</v>
      </c>
      <c r="B162" s="39">
        <v>136</v>
      </c>
      <c r="C162" s="38">
        <v>117</v>
      </c>
      <c r="D162" s="36">
        <v>19</v>
      </c>
      <c r="E162" s="39">
        <v>2786</v>
      </c>
      <c r="F162" s="38">
        <v>1910</v>
      </c>
      <c r="G162" s="52">
        <v>876</v>
      </c>
    </row>
    <row r="163" spans="1:7" x14ac:dyDescent="0.2">
      <c r="A163" s="10">
        <v>44805</v>
      </c>
      <c r="B163" s="39">
        <v>191</v>
      </c>
      <c r="C163" s="38">
        <v>147</v>
      </c>
      <c r="D163" s="36">
        <v>44</v>
      </c>
      <c r="E163" s="39">
        <v>2380</v>
      </c>
      <c r="F163" s="38">
        <v>1657</v>
      </c>
      <c r="G163" s="52">
        <v>723</v>
      </c>
    </row>
    <row r="164" spans="1:7" x14ac:dyDescent="0.2">
      <c r="A164" s="10">
        <v>44835</v>
      </c>
      <c r="B164" s="39">
        <v>158</v>
      </c>
      <c r="C164" s="38">
        <v>128</v>
      </c>
      <c r="D164" s="36">
        <v>30</v>
      </c>
      <c r="E164" s="39">
        <v>2076</v>
      </c>
      <c r="F164" s="38">
        <v>1488</v>
      </c>
      <c r="G164" s="52">
        <v>588</v>
      </c>
    </row>
    <row r="165" spans="1:7" x14ac:dyDescent="0.2">
      <c r="A165" s="10">
        <v>44866</v>
      </c>
      <c r="B165" s="39">
        <v>119</v>
      </c>
      <c r="C165" s="38">
        <v>95</v>
      </c>
      <c r="D165" s="36">
        <v>24</v>
      </c>
      <c r="E165" s="39">
        <v>1791</v>
      </c>
      <c r="F165" s="38">
        <v>1272</v>
      </c>
      <c r="G165" s="52">
        <v>519</v>
      </c>
    </row>
    <row r="166" spans="1:7" x14ac:dyDescent="0.2">
      <c r="A166" s="77">
        <v>44896</v>
      </c>
      <c r="B166" s="78">
        <v>140</v>
      </c>
      <c r="C166" s="79">
        <v>97</v>
      </c>
      <c r="D166" s="80">
        <v>43</v>
      </c>
      <c r="E166" s="78">
        <v>1636</v>
      </c>
      <c r="F166" s="79">
        <v>1164</v>
      </c>
      <c r="G166" s="81">
        <v>472</v>
      </c>
    </row>
    <row r="167" spans="1:7" x14ac:dyDescent="0.2">
      <c r="A167" s="10">
        <v>44927</v>
      </c>
      <c r="B167" s="39">
        <v>113</v>
      </c>
      <c r="C167" s="38">
        <v>88</v>
      </c>
      <c r="D167" s="36">
        <v>25</v>
      </c>
      <c r="E167" s="39">
        <v>1451</v>
      </c>
      <c r="F167" s="38">
        <v>1052</v>
      </c>
      <c r="G167" s="52">
        <v>399</v>
      </c>
    </row>
    <row r="168" spans="1:7" x14ac:dyDescent="0.2">
      <c r="A168" s="10">
        <v>44958</v>
      </c>
      <c r="B168" s="39">
        <v>134</v>
      </c>
      <c r="C168" s="38">
        <v>88</v>
      </c>
      <c r="D168" s="36">
        <v>46</v>
      </c>
      <c r="E168" s="39">
        <v>1324</v>
      </c>
      <c r="F168" s="38">
        <v>960</v>
      </c>
      <c r="G168" s="52">
        <v>364</v>
      </c>
    </row>
    <row r="169" spans="1:7" x14ac:dyDescent="0.2">
      <c r="A169" s="10">
        <v>44986</v>
      </c>
      <c r="B169" s="39">
        <v>238</v>
      </c>
      <c r="C169" s="38">
        <v>170</v>
      </c>
      <c r="D169" s="36">
        <v>68</v>
      </c>
      <c r="E169" s="39">
        <v>1229</v>
      </c>
      <c r="F169" s="38">
        <v>914</v>
      </c>
      <c r="G169" s="52">
        <v>315</v>
      </c>
    </row>
    <row r="170" spans="1:7" x14ac:dyDescent="0.2">
      <c r="A170" s="10">
        <v>45017</v>
      </c>
      <c r="B170" s="39">
        <v>250</v>
      </c>
      <c r="C170" s="38">
        <v>192</v>
      </c>
      <c r="D170" s="36">
        <v>58</v>
      </c>
      <c r="E170" s="39">
        <v>1248</v>
      </c>
      <c r="F170" s="38">
        <v>957</v>
      </c>
      <c r="G170" s="52">
        <v>291</v>
      </c>
    </row>
    <row r="171" spans="1:7" x14ac:dyDescent="0.2">
      <c r="A171" s="10">
        <v>45047</v>
      </c>
      <c r="B171" s="39">
        <v>262</v>
      </c>
      <c r="C171" s="38">
        <v>219</v>
      </c>
      <c r="D171" s="36">
        <v>43</v>
      </c>
      <c r="E171" s="39">
        <v>1354</v>
      </c>
      <c r="F171" s="38">
        <v>1062</v>
      </c>
      <c r="G171" s="52">
        <v>292</v>
      </c>
    </row>
    <row r="172" spans="1:7" x14ac:dyDescent="0.2">
      <c r="A172" s="10">
        <v>45078</v>
      </c>
      <c r="B172" s="39">
        <v>192</v>
      </c>
      <c r="C172" s="38">
        <v>143</v>
      </c>
      <c r="D172" s="36">
        <v>49</v>
      </c>
      <c r="E172" s="39">
        <v>1369</v>
      </c>
      <c r="F172" s="38">
        <v>1068</v>
      </c>
      <c r="G172" s="52">
        <v>301</v>
      </c>
    </row>
    <row r="173" spans="1:7" x14ac:dyDescent="0.2">
      <c r="A173" s="10">
        <v>45108</v>
      </c>
      <c r="B173" s="39">
        <v>163</v>
      </c>
      <c r="C173" s="38">
        <v>109</v>
      </c>
      <c r="D173" s="36">
        <v>54</v>
      </c>
      <c r="E173" s="39">
        <v>1377</v>
      </c>
      <c r="F173" s="38">
        <v>1064</v>
      </c>
      <c r="G173" s="52">
        <v>313</v>
      </c>
    </row>
    <row r="174" spans="1:7" x14ac:dyDescent="0.2">
      <c r="A174" s="10">
        <v>45139</v>
      </c>
      <c r="B174" s="39">
        <v>172</v>
      </c>
      <c r="C174" s="38">
        <v>121</v>
      </c>
      <c r="D174" s="36">
        <v>51</v>
      </c>
      <c r="E174" s="39">
        <v>1429</v>
      </c>
      <c r="F174" s="38">
        <v>1089</v>
      </c>
      <c r="G174" s="52">
        <v>340</v>
      </c>
    </row>
    <row r="175" spans="1:7" x14ac:dyDescent="0.2">
      <c r="A175" s="10">
        <v>45170</v>
      </c>
      <c r="B175" s="39">
        <v>275</v>
      </c>
      <c r="C175" s="38">
        <v>192</v>
      </c>
      <c r="D175" s="36">
        <v>83</v>
      </c>
      <c r="E175" s="39">
        <v>1501</v>
      </c>
      <c r="F175" s="38">
        <v>1135</v>
      </c>
      <c r="G175" s="52">
        <v>366</v>
      </c>
    </row>
    <row r="176" spans="1:7" x14ac:dyDescent="0.2">
      <c r="A176" s="10">
        <v>45200</v>
      </c>
      <c r="B176" s="39">
        <v>250</v>
      </c>
      <c r="C176" s="38">
        <v>179</v>
      </c>
      <c r="D176" s="36">
        <v>71</v>
      </c>
      <c r="E176" s="39">
        <v>1546</v>
      </c>
      <c r="F176" s="38">
        <v>1164</v>
      </c>
      <c r="G176" s="52">
        <v>382</v>
      </c>
    </row>
    <row r="177" spans="1:7" x14ac:dyDescent="0.2">
      <c r="A177" s="10">
        <v>45231</v>
      </c>
      <c r="B177" s="39">
        <v>216</v>
      </c>
      <c r="C177" s="38">
        <v>161</v>
      </c>
      <c r="D177" s="36">
        <v>55</v>
      </c>
      <c r="E177" s="39">
        <v>1535</v>
      </c>
      <c r="F177" s="38">
        <v>1140</v>
      </c>
      <c r="G177" s="52">
        <v>395</v>
      </c>
    </row>
    <row r="178" spans="1:7" x14ac:dyDescent="0.2">
      <c r="A178" s="77">
        <v>45261</v>
      </c>
      <c r="B178" s="78">
        <v>202</v>
      </c>
      <c r="C178" s="79">
        <v>147</v>
      </c>
      <c r="D178" s="80">
        <v>55</v>
      </c>
      <c r="E178" s="78">
        <v>1588</v>
      </c>
      <c r="F178" s="79">
        <v>1183</v>
      </c>
      <c r="G178" s="81">
        <v>405</v>
      </c>
    </row>
    <row r="179" spans="1:7" x14ac:dyDescent="0.2">
      <c r="A179" s="10">
        <v>45292</v>
      </c>
      <c r="B179" s="39">
        <v>178</v>
      </c>
      <c r="C179" s="38">
        <v>123</v>
      </c>
      <c r="D179" s="36">
        <v>55</v>
      </c>
      <c r="E179" s="39">
        <v>1628</v>
      </c>
      <c r="F179" s="38">
        <v>1213</v>
      </c>
      <c r="G179" s="52">
        <v>415</v>
      </c>
    </row>
    <row r="180" spans="1:7" x14ac:dyDescent="0.2">
      <c r="A180" s="10">
        <v>45323</v>
      </c>
      <c r="B180" s="39">
        <v>183</v>
      </c>
      <c r="C180" s="38">
        <v>121</v>
      </c>
      <c r="D180" s="36">
        <v>62</v>
      </c>
      <c r="E180" s="39">
        <v>1658</v>
      </c>
      <c r="F180" s="38">
        <v>1225</v>
      </c>
      <c r="G180" s="52">
        <v>433</v>
      </c>
    </row>
    <row r="181" spans="1:7" x14ac:dyDescent="0.2">
      <c r="A181" s="10">
        <v>45352</v>
      </c>
      <c r="B181" s="39">
        <v>210</v>
      </c>
      <c r="C181" s="38">
        <v>180</v>
      </c>
      <c r="D181" s="36">
        <v>30</v>
      </c>
      <c r="E181" s="39">
        <v>1651</v>
      </c>
      <c r="F181" s="38">
        <v>1240</v>
      </c>
      <c r="G181" s="52">
        <v>411</v>
      </c>
    </row>
    <row r="182" spans="1:7" x14ac:dyDescent="0.2">
      <c r="A182" s="10">
        <v>45383</v>
      </c>
      <c r="B182" s="39">
        <v>183</v>
      </c>
      <c r="C182" s="38">
        <v>155</v>
      </c>
      <c r="D182" s="36">
        <v>28</v>
      </c>
      <c r="E182" s="39">
        <v>1633</v>
      </c>
      <c r="F182" s="38">
        <v>1236</v>
      </c>
      <c r="G182" s="52">
        <v>397</v>
      </c>
    </row>
    <row r="183" spans="1:7" x14ac:dyDescent="0.2">
      <c r="A183" s="10">
        <v>45413</v>
      </c>
      <c r="B183" s="39">
        <v>202</v>
      </c>
      <c r="C183" s="38">
        <v>198</v>
      </c>
      <c r="D183" s="36">
        <v>4</v>
      </c>
      <c r="E183" s="39">
        <v>1679</v>
      </c>
      <c r="F183" s="38">
        <v>1324</v>
      </c>
      <c r="G183" s="52">
        <v>355</v>
      </c>
    </row>
    <row r="184" spans="1:7" x14ac:dyDescent="0.2">
      <c r="A184" s="10">
        <v>45444</v>
      </c>
      <c r="B184" s="39">
        <v>149</v>
      </c>
      <c r="C184" s="38">
        <v>147</v>
      </c>
      <c r="D184" s="36">
        <v>2</v>
      </c>
      <c r="E184" s="39">
        <v>1649</v>
      </c>
      <c r="F184" s="38">
        <v>1334</v>
      </c>
      <c r="G184" s="52">
        <v>315</v>
      </c>
    </row>
    <row r="185" spans="1:7" x14ac:dyDescent="0.2">
      <c r="A185" s="10">
        <v>45474</v>
      </c>
      <c r="B185" s="39">
        <v>112</v>
      </c>
      <c r="C185" s="38">
        <v>109</v>
      </c>
      <c r="D185" s="36">
        <v>3</v>
      </c>
      <c r="E185" s="39">
        <v>1579</v>
      </c>
      <c r="F185" s="38">
        <v>1304</v>
      </c>
      <c r="G185" s="52">
        <v>275</v>
      </c>
    </row>
    <row r="186" spans="1:7" x14ac:dyDescent="0.2">
      <c r="A186" s="10">
        <v>45505</v>
      </c>
      <c r="B186" s="39">
        <v>113</v>
      </c>
      <c r="C186" s="38">
        <v>112</v>
      </c>
      <c r="D186" s="36">
        <v>1</v>
      </c>
      <c r="E186" s="39">
        <v>1513</v>
      </c>
      <c r="F186" s="11">
        <v>1281</v>
      </c>
      <c r="G186" s="46">
        <v>232</v>
      </c>
    </row>
    <row r="187" spans="1:7" x14ac:dyDescent="0.2">
      <c r="A187" s="10">
        <v>45536</v>
      </c>
      <c r="B187" s="39">
        <v>214</v>
      </c>
      <c r="C187" s="38">
        <v>213</v>
      </c>
      <c r="D187" s="36">
        <v>1</v>
      </c>
      <c r="E187" s="39">
        <v>1457</v>
      </c>
      <c r="F187" s="38">
        <v>1274</v>
      </c>
      <c r="G187" s="52">
        <v>183</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Descriptif</vt:lpstr>
      <vt:lpstr>A LIRE</vt:lpstr>
      <vt:lpstr>Synthèse</vt:lpstr>
      <vt:lpstr>France métro</vt:lpstr>
      <vt:lpstr>Paca</vt:lpstr>
      <vt:lpstr>Dep04</vt:lpstr>
      <vt:lpstr>Dep05</vt:lpstr>
      <vt:lpstr>Dep06</vt:lpstr>
      <vt:lpstr>Dep13</vt:lpstr>
      <vt:lpstr>Dep83</vt:lpstr>
      <vt:lpstr>Dep84</vt:lpstr>
      <vt:lpstr>CUI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2025-01-03T12:16:04Z</dcterms:modified>
</cp:coreProperties>
</file>